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ndre\Desktop\FilesAndre\"/>
    </mc:Choice>
  </mc:AlternateContent>
  <xr:revisionPtr revIDLastSave="0" documentId="8_{48FA9B43-EAD9-4710-83B0-703A46433031}" xr6:coauthVersionLast="45" xr6:coauthVersionMax="45" xr10:uidLastSave="{00000000-0000-0000-0000-000000000000}"/>
  <bookViews>
    <workbookView xWindow="-120" yWindow="-120" windowWidth="30960" windowHeight="16920" firstSheet="1" activeTab="2" xr2:uid="{C7DF5B3A-AE81-486C-85AE-449E1F31889A}"/>
  </bookViews>
  <sheets>
    <sheet name="CB_DATA_" sheetId="3" state="veryHidden" r:id="rId1"/>
    <sheet name="English" sheetId="2" r:id="rId2"/>
    <sheet name="Français" sheetId="5" r:id="rId3"/>
  </sheets>
  <definedNames>
    <definedName name="CB_758528adbf3b4bc0aaf49a3dcc4d434f" localSheetId="0" hidden="1">#N/A</definedName>
    <definedName name="CB_88f8d27ed2034338a783e77ea58679bb" localSheetId="0" hidden="1">#N/A</definedName>
    <definedName name="CB_Block_00000000000000000000000000000000" localSheetId="0" hidden="1">"'7.0.0.0"</definedName>
    <definedName name="CB_Block_00000000000000000000000000000000" localSheetId="1" hidden="1">"'7.0.0.0"</definedName>
    <definedName name="CB_Block_00000000000000000000000000000001" localSheetId="0" hidden="1">"'637323316419601171"</definedName>
    <definedName name="CB_Block_00000000000000000000000000000001" localSheetId="1" hidden="1">"'637323262918767777"</definedName>
    <definedName name="CB_Block_00000000000000000000000000000003" localSheetId="0" hidden="1">"'11.1.4716.0"</definedName>
    <definedName name="CB_Block_00000000000000000000000000000003" localSheetId="1" hidden="1">"'11.1.4716.0"</definedName>
    <definedName name="CB_BlockExt_00000000000000000000000000000003" localSheetId="0" hidden="1">"'11.1.2.4.850"</definedName>
    <definedName name="CB_BlockExt_00000000000000000000000000000003" localSheetId="1" hidden="1">"'11.1.2.4.850"</definedName>
    <definedName name="CB_d6b99257a00248aa828f5dcf314d45ac" localSheetId="0" hidden="1">#N/A</definedName>
    <definedName name="CBCR_65eaabdee8a54e7590e97d9e74303ec1" localSheetId="0" hidden="1">CB_DATA_!$C$10004</definedName>
    <definedName name="CBCR_697f11da505443b0997233e977a77c0a" localSheetId="0" hidden="1">CB_DATA_!$D$10004</definedName>
    <definedName name="CBCR_7ee35de3859340798600f38f8a20b0c8" localSheetId="0" hidden="1">CB_DATA_!$A$10002</definedName>
    <definedName name="CBCR_a81b70474b4e41dfbff41fbb0562e444" localSheetId="0" hidden="1">CB_DATA_!$B$10004</definedName>
    <definedName name="CBCR_b8cb2c19599b405a91107b23f302e970" localSheetId="0" hidden="1">CB_DATA_!$A$10004</definedName>
    <definedName name="CBCR_e17086b8b4f94beb90c42fe507056cbc" localSheetId="0" hidden="1">CB_DATA_!$A$10001</definedName>
    <definedName name="CBWorkbookPriority" localSheetId="0" hidden="1">-1726371022637950</definedName>
    <definedName name="CBx_692fa8bec422436ca71ba66476d1352e" localSheetId="0" hidden="1">"'CB_DATA_'!$A$1"</definedName>
    <definedName name="CBx_a1907939d7d049bda954bb7ba5b6a7dd" localSheetId="0" hidden="1">"'Ul'!$A$1"</definedName>
    <definedName name="CBx_Sheet_Guid" localSheetId="0" hidden="1">"'692fa8be-c422-436c-a71b-a66476d1352e"</definedName>
    <definedName name="CBx_Sheet_Guid" localSheetId="1" hidden="1">"'a1907939-d7d0-49bd-a954-bb7ba5b6a7dd"</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 name="rho" localSheetId="2">Français!$B$20:$D$22</definedName>
    <definedName name="rho">English!$B$20:$D$22</definedName>
    <definedName name="sigma" localSheetId="2">Français!$B$15:$D$17</definedName>
    <definedName name="sigma">English!$B$15:$D$17</definedName>
    <definedName name="solver_adj" localSheetId="1" hidden="1">English!$B$4:$B$6</definedName>
    <definedName name="solver_adj" localSheetId="2" hidden="1">Français!$B$4:$B$6</definedName>
    <definedName name="solver_cvg" localSheetId="1" hidden="1">0.0001</definedName>
    <definedName name="solver_cvg" localSheetId="2" hidden="1">0.0001</definedName>
    <definedName name="solver_drv" localSheetId="1" hidden="1">1</definedName>
    <definedName name="solver_drv" localSheetId="2" hidden="1">1</definedName>
    <definedName name="solver_eng" localSheetId="1" hidden="1">1</definedName>
    <definedName name="solver_eng" localSheetId="2" hidden="1">1</definedName>
    <definedName name="solver_est" localSheetId="1" hidden="1">1</definedName>
    <definedName name="solver_est" localSheetId="2" hidden="1">1</definedName>
    <definedName name="solver_itr" localSheetId="1" hidden="1">2147483647</definedName>
    <definedName name="solver_itr" localSheetId="2" hidden="1">2147483647</definedName>
    <definedName name="solver_lhs1" localSheetId="1" hidden="1">English!$B$31</definedName>
    <definedName name="solver_lhs1" localSheetId="2" hidden="1">Français!$B$31</definedName>
    <definedName name="solver_lhs2" localSheetId="1" hidden="1">English!$B$7</definedName>
    <definedName name="solver_lhs2" localSheetId="2" hidden="1">Français!$B$7</definedName>
    <definedName name="solver_lhs3" localSheetId="1" hidden="1">English!$C$6</definedName>
    <definedName name="solver_lhs3" localSheetId="2" hidden="1">Français!$C$6</definedName>
    <definedName name="solver_mip" localSheetId="1" hidden="1">2147483647</definedName>
    <definedName name="solver_mip" localSheetId="2" hidden="1">2147483647</definedName>
    <definedName name="solver_mni" localSheetId="1" hidden="1">30</definedName>
    <definedName name="solver_mni" localSheetId="2" hidden="1">30</definedName>
    <definedName name="solver_mrt" localSheetId="1" hidden="1">0.075</definedName>
    <definedName name="solver_mrt" localSheetId="2" hidden="1">0.075</definedName>
    <definedName name="solver_msl" localSheetId="1" hidden="1">2</definedName>
    <definedName name="solver_msl" localSheetId="2" hidden="1">2</definedName>
    <definedName name="solver_neg" localSheetId="1" hidden="1">1</definedName>
    <definedName name="solver_neg" localSheetId="2" hidden="1">1</definedName>
    <definedName name="solver_nod" localSheetId="1" hidden="1">2147483647</definedName>
    <definedName name="solver_nod" localSheetId="2" hidden="1">2147483647</definedName>
    <definedName name="solver_num" localSheetId="1" hidden="1">2</definedName>
    <definedName name="solver_num" localSheetId="2" hidden="1">2</definedName>
    <definedName name="solver_nwt" localSheetId="1" hidden="1">1</definedName>
    <definedName name="solver_nwt" localSheetId="2" hidden="1">1</definedName>
    <definedName name="solver_opt" localSheetId="1" hidden="1">English!$G$7</definedName>
    <definedName name="solver_opt" localSheetId="2" hidden="1">Français!$G$7</definedName>
    <definedName name="solver_pre" localSheetId="1" hidden="1">0.000001</definedName>
    <definedName name="solver_pre" localSheetId="2" hidden="1">0.000001</definedName>
    <definedName name="solver_rbv" localSheetId="1" hidden="1">1</definedName>
    <definedName name="solver_rbv" localSheetId="2" hidden="1">1</definedName>
    <definedName name="solver_rel1" localSheetId="1" hidden="1">1</definedName>
    <definedName name="solver_rel1" localSheetId="2" hidden="1">1</definedName>
    <definedName name="solver_rel2" localSheetId="1" hidden="1">2</definedName>
    <definedName name="solver_rel2" localSheetId="2" hidden="1">2</definedName>
    <definedName name="solver_rel3" localSheetId="1" hidden="1">1</definedName>
    <definedName name="solver_rel3" localSheetId="2" hidden="1">1</definedName>
    <definedName name="solver_rhs1" localSheetId="1" hidden="1">English!$B$10</definedName>
    <definedName name="solver_rhs1" localSheetId="2" hidden="1">Français!$B$10</definedName>
    <definedName name="solver_rhs2" localSheetId="1" hidden="1">1</definedName>
    <definedName name="solver_rhs2" localSheetId="2" hidden="1">1</definedName>
    <definedName name="solver_rhs3" localSheetId="1" hidden="1">10000</definedName>
    <definedName name="solver_rhs3" localSheetId="2" hidden="1">10000</definedName>
    <definedName name="solver_rlx" localSheetId="1" hidden="1">2</definedName>
    <definedName name="solver_rlx" localSheetId="2" hidden="1">2</definedName>
    <definedName name="solver_rsd" localSheetId="1" hidden="1">0</definedName>
    <definedName name="solver_rsd" localSheetId="2" hidden="1">0</definedName>
    <definedName name="solver_scl" localSheetId="1" hidden="1">1</definedName>
    <definedName name="solver_scl" localSheetId="2" hidden="1">1</definedName>
    <definedName name="solver_sho" localSheetId="1" hidden="1">2</definedName>
    <definedName name="solver_sho" localSheetId="2" hidden="1">2</definedName>
    <definedName name="solver_ssz" localSheetId="1" hidden="1">100</definedName>
    <definedName name="solver_ssz" localSheetId="2" hidden="1">100</definedName>
    <definedName name="solver_tim" localSheetId="1" hidden="1">2147483647</definedName>
    <definedName name="solver_tim" localSheetId="2" hidden="1">2147483647</definedName>
    <definedName name="solver_tol" localSheetId="1" hidden="1">0.01</definedName>
    <definedName name="solver_tol" localSheetId="2" hidden="1">0.01</definedName>
    <definedName name="solver_typ" localSheetId="1" hidden="1">1</definedName>
    <definedName name="solver_typ" localSheetId="2" hidden="1">1</definedName>
    <definedName name="solver_val" localSheetId="1" hidden="1">0</definedName>
    <definedName name="solver_val" localSheetId="2" hidden="1">0</definedName>
    <definedName name="solver_ver" localSheetId="1" hidden="1">3</definedName>
    <definedName name="solver_ver" localSheetId="2" hidden="1">3</definedName>
  </definedNames>
  <calcPr calcId="191029" concurrentCalc="0"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5" l="1"/>
  <c r="F4" i="5"/>
  <c r="B15" i="5"/>
  <c r="C5" i="5"/>
  <c r="F5" i="5"/>
  <c r="C16" i="5"/>
  <c r="C6" i="5"/>
  <c r="F6" i="5"/>
  <c r="D17" i="5"/>
  <c r="B25" i="5" a="1"/>
  <c r="B25" i="5"/>
  <c r="B30" i="5"/>
  <c r="B31" i="5"/>
  <c r="G4" i="5"/>
  <c r="G5" i="5"/>
  <c r="G6" i="5"/>
  <c r="G7" i="5"/>
  <c r="B12" i="5"/>
  <c r="B11" i="5"/>
  <c r="C7" i="5"/>
  <c r="B7" i="5"/>
  <c r="C4" i="2"/>
  <c r="G4" i="2"/>
  <c r="C5" i="2"/>
  <c r="G5" i="2"/>
  <c r="C6" i="2"/>
  <c r="G6" i="2"/>
  <c r="G7" i="2"/>
  <c r="F4" i="2"/>
  <c r="B15" i="2"/>
  <c r="F5" i="2"/>
  <c r="C16" i="2"/>
  <c r="F6" i="2"/>
  <c r="D17" i="2"/>
  <c r="B25" i="2" a="1"/>
  <c r="B25" i="2"/>
  <c r="B30" i="2"/>
  <c r="B31" i="2"/>
  <c r="B12" i="2"/>
  <c r="B11" i="2"/>
  <c r="C7" i="2"/>
  <c r="A10004" i="3"/>
  <c r="C10004" i="3"/>
  <c r="D10004" i="3"/>
  <c r="B10004" i="3"/>
  <c r="B7" i="2"/>
  <c r="A10002" i="3"/>
  <c r="A10001" i="3"/>
  <c r="B11" i="3"/>
  <c r="A1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<sst xmlns="http://schemas.openxmlformats.org/spreadsheetml/2006/main" count="125" uniqueCount="53">
  <si>
    <t>A</t>
  </si>
  <si>
    <t>B</t>
  </si>
  <si>
    <t>C</t>
  </si>
  <si>
    <t>Totals</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</si>
  <si>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</si>
  <si>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</si>
  <si>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</si>
  <si>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</si>
  <si>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</si>
  <si>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</si>
  <si>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</si>
  <si>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</si>
  <si>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</si>
  <si>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</si>
  <si>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</si>
  <si>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</si>
  <si>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692fa8be-c422-436c-a71b-a66476d1352e</t>
  </si>
  <si>
    <t>CB_Block_0</t>
  </si>
  <si>
    <t>㜸〱敤㕣㙢㙣ㅣ搷㜵摥扢攴㉥㜷㤶愴㐸㑢戲㘴㈹㡥捤挴昱㤳㉡㉤捡㤶㘵㈷㔶㔴㍥㐴㡡㌶㈵搲㈲㈵㍢㠸㔳㝡戸㍢㐳㡥戴㌳㑢捦っ㈹㌱㌱㙡攷搹戴㘹㥢挶㘹㔱戸㜵攱㐷ㅦ㐰㠱㌶㐰ぢ搴㜰搰戴㡤㠱戶㈹㕡ㅢ敤てㄷ㘸㠱晥㜰㠲愲昹搱愲㄰搰㍦㐶ㄱ挰晤扥㜳㘷㜶㘷㤷摣㈱扤戶㕢扡攰挸㝢㜸攷摣㝢㘷敥扤攷㜹捦戹攳㡣捡㘴㌲敦攰攲㕦㕥㥤㉣摣㌸户ㅥ㠴㤶㍢㌴㔶慤㔴慣㔲攸㔴扤㘰㘸挴昷捤昵㘹㈷〸㍢搰㈰扦攰愰㍥挸㉤〴捥攷慤挲挲㥡攵〷㘸㤴换㘴ち〵㈳㡢㝡㍥㠴扦晥昸挶㘰慦㥥㑥㠰昹戱搱㤹挵㑢㜸敡㕣㔸昵慤㈳〳ㄷ㜵摦㤳挳挳㐳挳㐳昷㥥ㄸ扥㙦攸攸㤱㠱戱搵㑡戸敡㕢㈷㍤㙢㌵昴捤捡㤱㠱搹搵挵㡡㔳㝡搸㕡㥦慦㕥戶扣㤳搶攲搱㝢ㄶ捤㝢敦ㅦ扥昷昸㜱晢㠱〷敥敦挱慢㌳攷挶㐶㘷㝤换づ摥愷㘷收㌸攴㝢挷慤㤲挳戹㔹㤶敦㜸㑢㐳㘳愳昸㉦㌱㝥摣㥤ㄸ㥡㕢戶慣㤰慦戶㝣换㉢㔹㠱㠱㡥摤敥㐸㄰慣扡㉢㕣㍣挳㥤挰㔴㑢㘶㄰收摣㌱慢㔲㌱摣昸愹〵㜷〶㙢㔷㌱搷㝢摣㌹换ぢ㥣搰㔹㜳挲昵扣㍢㡦〷㤵㝢摤ぢ㠱㜵摥昴㤶慣㜳愶㙢攵摣挹㔵愷摣愹慦㑣挷敤昱㈳㤲〳㤳改て㡤〴敥搸戲改换㠸〲㉥㑣㑡摢〹扦搴搸昶㤶搶捦攵搰攵つ㝣收慤慤摢愱收愲改搷㕡づ戶㙥ㄹ㑤扥㜱〴㜷户㙥㥦㔸愳挶㍥㜷戶敥㈳㑢搹搸㕡㜵㐷晣㉤㉢㡡挹ㄸ㜹㠲㉥㠲〲〱〹㘸ㄴ〹扡〹㝡〰㔴攷㝦㐱㑡㤲ㅤ㔹㤵㕤㌰戳ぢ㡢搹㠵㔲㜶愱㥣㕤戰戲ぢ㜶㜶㘱㈹扢戰㥣㕤㜰戲ぢ㤷戲ぢ㤷搱㈶扥ち㕤㕤搹攸晡㜵晢戶㌷晦改挷摦㤹晣攳㑦晤㜰攰搵昰扦搷㝡昶愰搱㈳搱愰挶㝤昳ち㔸慤捥挵挷㠶㡥昲摦搶㔲〱愱戰㡦摢㈷散攱攱昲昱愳收㍤㘶㡥搳㑡㈱㝥〳愳昴愳㙤㡦晤愸攳㤵慢㔷㠴㜶㌷㡥㥡㠱㔵㕦戸挱愸㙥戴扡敡㤵㠳㡦㙣㕥㌹ㄷ㥡愱㜵戸戹慥晥㤰つ摤收㈰㔶㔶㈰敦扢愹戹摢㐵戳戲㙡㡤㕣㜵㜴昵㐷㥢慡摤㔹扦扡搸扡㜶挲户㥥慣搵㙥ㄸ搱〸㤴摡㥡㍣㝢挳㉣㜵㤵ㅥ搷挰搸㜲㌵戰㍣ㄹ摥愰㍢敢㤴㉥㕢晥㥣㐵㤵㘸㤵㘵慡搷戳㉡㤲晡挱ㄹてㄳ㠵戴㤶㍦㥥挴摡愷慦㠶㄰㘶慢㡣昱慥㔸㝥戸㍥㙦㉥㔶慣〳つ㑤昴㍢㔱㜱愸〱㍤㔱㉤慤〶㘳㔵㉦昴慢㤵挶㥡㤱昲㥡〹㑤㔳㍥㕢㉤㕢㥤㥤ㄹ㔱ち㔰戸ㅤㅤ㑡㘵敥㙡㉤ぢ㐲㠸〴㠹㈹挸㌷㌴戲摤搰㜹捣づ戳愸㔸攴挹散㈷戶㜸ㄸ挷㉢㍡㈶㐵〲ㄳ㜳愲晤攰㑢敦搸攲戱㌵捡㝤戰㡤戳搹㝤搱散㑦慦㔹㕥㜸挶昴捡ㄵ换㑦戵㝥㡡㈳㌲晡〰㜲搷愰㄰㕡慥ㅥ㑤㥤扡慡搶㜳㔷㥣㜲戸㥣㕦戶㥣愵攵㄰㌸㔸挸㐲㠱㑢扢攱㌲慥〳捡搸㑢戰て愰㔸捣攴昷戳㔱扥㠸㉢㤳愳㜶㑡㤱攵〶㐵捥㝥つ戲摣㘳㑦㌸㤵搰搲㑡戹捦〶㐵戴㔵ㄳ昲昵㤲㐵㝤戳愴つ挶㝥㝢っ㕣㙡㍡㕥戸㕥㤷摢つ㔲愲㤹㘸㔷ㄷ散㌸㕤㐰㔵搰愸て㔲㘴つ㑣搳愴つ搲ㅢ㈷㤸㠸㘲㤰㘲搹昱攴㐶㈶㘳晢ㄴㅤ㠱昶㐹㈶㘴敢愳慤㜵〴㤹㝤㈳㤳戲㔳㑢㜹摣搵㘶㥢昹昲㕡㥢㕤㡦㠵㌳づ㄰ㅣ㈴戸㠱攰㄰㠰晡㌷㘸㌸㙡㌹㤴ㅢ㉦攳㈳戸㌷㙥㈴昸㈸〰昴㤳㐱㥤ㄳ愹㉡晡㔰摢昱㈳搹慥ㄷ㝥戲㌸挵㕡ㄵ搱㌳慥昹㤹扤慥㄰㍡昲㍡㜷㠶慤敤ㄴㅢ㝢㕢㙢摥㑣㑥㠷ㅣ㤹搲㌴㌹搷㉤㥡㈶ㄷ㠲㑤摢戴㕢㌷愳慢㌱㐰昰㌱㠰愲昱㜱㐲ㄸㄷ㍡扣摢昳攸改㔲㝥㈸摣㈲敤っ戵㘹攰㈳㐶收ㄶ㈰㐵挹㙤搸扥散晡搰㜴〷〷敤て扤て㝤愴戵㝣㐷㐴㙦戲㥢扢㜶㠷昱愲㜷改㐵摦〲昱㔲晦搲搲挶摣㡡㙡攳㌶㠲摢〱㥡㙣っ㜷摦敦㌶㔲㈰㙥戱㥢愰摣㕥㐶㕤挴换㥤㕦㕦戱挴〲昵搸昳愶扦㘴㠵㠸㘰㑣㡤挳ㄷ慥晡扥㔵挱愶戶㉣〸敥㕦づ㌶㈲㠳〹扦敡ㄲ扦敢㈳〷ㅦち挳搰搹㤹敤挸㌴昹挸㈹扥㘶㈲收㤴攰ㅣ摡攰㝢㕡㉢㠹㐴愷㐶昶㘲扦昴晤攵慥㈶㘹㐳㤳摣㠹㘵㌵敥〲㠰㤶㔰晦搸㔲愳ㅣ㘱戳㥦㤲㘶㡤ㅥ㉢㈳㝣㈹扢㤳愶ㄸ攲〶㍤搲慤〳戶愳㠸ㅦ〴扤敥㥣攳搶㤴㐵户㍢㙢昹㈵挴ㄶ㥣㡡㔵搴㘱㔹慡㥡㕤㕤昱㈱搱ㄵㅤㅤㅢ昶搳㈹昱㌵攱㤳㈶㉤㤱㉡敤愹㤵㈹㝢昱㍡㔳㌱っ㐹愵㤲ㄲㅡ慡㘹㈰㜲ㅥ摢敥慡㤸㌶㔴捣摤㔸㌸攳㈸挱㌰挱㌱㠰摣ㅢ搰㌴摢㕤㜸愶挳扡搶ㄸ搲㕥㔸挸ㄴ㐸〶〹ㄱ扥摥㔲㔹ㅤ攷㙢敥㈳㌸〱搰攴晥㌰〰㤹挲㠸㐲昲〴㈳㑡ㅡ挳扥攸㔸㔷挸〳㝢㙣㈴㤶挶㔶㠳戰敡㌲戳搴㙢㡦㔷捦㔵挳㜱㈷㔸㐱㈶㙡㥦ㅤㄵㅥ㕤戶㍣㜰㤷て摦愷〹㔷㕤㔹戱捡㠶㍤㔷㕤㠵㙡㥢ㅡ摦〹ㅢ㜳㉣〷㝣㐹搹㥢㘷ㄵ慥昶昶挷㜸㠴挲㑡㑢扣㤵搱搸㙤㐵扦戹改敢慢慦攸扣ㄳ㔶慣㙥㕢ぢㅤ换〵ㅢ慢㠸捣㐱戹换㥥㕦昶㉤㙢扣搷㥥昴㥤㜲挵昱㉣ㄲ〳㍥㈶㤳㜵搳搶ㄲ戲〴戳㔵收〰慢㕥慦㍤敦㥢㕥戰㘲㌲愱戸扥户攱㑥搲㈲㌹㝢搴昱〲扣㐶愸挸㜲㥦㍤户㕣扤㠲㡣敤慡敢㑤㥡㉢挱㡥愰ち㤹㕥㕦㐲ㅡ㤵㔵搹慣㉡㘴ぢ敤搲㠷ㅢ昲㑣㠶戲搷㐹㈰戴捡攴ㄸ㌳㑦戱摥昴敢愳ㅣつ晤㜴㡥愹〷搹愳ㅡ戲㈳㔵ぢ㔳㔲㡤〷搸攷㤳〰て㑤㕥㤸慡㘷收摥㔳捥㍡挷㈸㝦㡡㡥ㄷ戶愸㈵㐲ㄸ愳摢愳㔹㠵㌸㜲づ㈴㄰ㄴ攷㕤㌳晢ㄵ㙤㘹㐳敥摢㔳㉦㑥㈰㤳搴㘳㑦㥢㡢㔶〵昹㘸搷っ昷攸ㅢ扡戱慥㔹〹愲扡戱慡敢㥡㘴㉤戲攵㕣挹㈴〷㡦慣㠶搵戳㡥㘷搸〰挲㝦ㄱ捡扣ち㤴㜹㔵㔰㍤昶㜹愶〶愵捣㘷㔵㤷㑣摦〹㤷㕤愷㔴攰つ搳㜷㍢㠲㈷㈱攴搴扣昱ㄵ敢㡣㠱㈶㙦晥〲㕣戶㘰〸攴ㅥ㠲ㅥ攵搲㤱晣攰摣慣捡攳㥦㙡㌳戰〴〵㈳㤱㔲攳㐱㍣㉤㈷愷㈳愰㜲攴扡ㄶ㥦挱戸昶㌴㌰㕡〹㤱敡㈹㉣㠲愸㘰㐲挹㌳挴㥤户㉦㜸㑥〸敡㤱㘲ㄳ㑥㌸ㅥ㠰攴〰㈸捡昶昶戰㔰㌵搱㘹戰㘶ㄵ㙥摥㔸搵㘰㈶㙥摡㔸㥦戴ㅢ㥦搸愴㕡㕢㤴㠴㈱搹慡㤱㔸㤶㑤挶戸㤳㑣㡤ㄲ挳ㅤ㕢ㅢ㤵ㄶ㌶慤慦㍢戵挸㝢㌰㑣挲㌳ㄹ攳搳挲㈸㐸昴㐶㌶㡡㌱晢㜴昶㐸㘴㙣攸〳ㄴ㘹愷㌴慥㌷㑡〹㑥攱搸㐹搹㉡㐶㜷㤰敦㍤㔱㜱㘶㌵㙣愸㌱慦敥㡢㙡㐶㉡㤵ㄹて㕥㐲挹昴换㍢㐴愴㌱㌷㙤㘱㐴㍡摢戵晥㝡㜹ㄳ㠲ㄸ㠹㈱搳㈲㈹㜱㘰㠸㈱㠴㉢㤱㔱愵㜷搶换愵慥愱ぢ扣㍢㙢㤹㥥㔰㘰㉥㉣㡦㕢㙢攲㠶搵㍤昹㝤搲愱戶㕢ㄴ㍤㙡搸㈳㡢〱㑣㝡㐸㍤ㅥ㤵㐴挰つ晢㍣挳㔲㌸挴〰戵ㅢ㤵㘶㑢㈱㔲扢戵〷㜰㘷戰㜳愸㠳ㄵ搱愹ㄳ㝡㘷搴愰昹ㄴ挶㙤㥣〴㘵愷㑤㡡㐲㤱摡㜲晤攷㈹昵ㅢ捦昱晡晤㔳㤹戸㄰〹ㄱ搳㕤㈹摥〳㠸㥢捣㑣㔲㡡昶挵〹㜳慤搹㐴㘹昵挴㌸扡ㄸ扤㜴昹晣㄰愷㜸㤸换敡愳搸㔴㜰捥㉤㜴㘰㑤㉢敢㝢散㈹慦㔴㔹㉤㕢㘲㡡㘳㕤㉤ㄶ㜹㐷搰㑢㡥〰㙡㘹㑡㔹㤷㘸㔱愶戰㤵攲㤴㐹愴昶晤㙥攳ㄴ扡㡢㤲挳㌳戴改㘳〲㌲㈵㉣㈷〹戱つ攷ㄴ攸ㅦ敥慤ㅦ㘰㤰挳㜳㔰㘹ㅢ㔰搴㘵搳㌸㡦㔷换㈲㡢戴㈵㥡㑤㔷愷慢昴搹ㄳ愸㌳㡥㐶敤〸ㅡ㘱㥥㕡攱攵昳㜰㐶摡㤴づ㍥㈴㜳㉤捡敥㕥㝢㕡㙥㌳搷㐰ち愱㠰㘲㡥㤷扢愰っ㔶ㄵ㠲㐴㠷㍢㕢昷扡ㄵ戳扦昴扣㡤ㄱ〰挵㌴㌰ㅤ㕡戴搴づ捥ㄸ捡㕢㍢㌸㌷愳㔵㑡㠶㌴㤹㑣㘵㡥㜲ㅦ〲昶㈰ㅡ愴㠹ㅢ改昹㉡㡣㔰戸㕦づ㠶挵㘷ㄳ〷㕤㙣㠱慡晥㠱㈶攴慣ㄹ攲昸㡢㜷愸〹㍤㔲㉥搳摤㐵㝣㙥㐷㔰ㄵ㐷㌷戴㍢扡扦改㔰㤶捣㠹晥摤㉤㑤ㄵ搱㘱挱㘳攳㐳㘷捣戰戴㍣ㄷ慥敢㠳㕢敤戲㐴敥㝢㠸㐷㙣晡㜶晡捣㥤ㅥて愲慥㜱敤㡢㤷扤敡ㄵ㑦挶㤵ぢ㜸敡てㅣ㠲㈳㤴㕤ㅣ㘴㌱昳づ晥挹㤵捤攴晥ㄴ㑦摣捥戰昹㠰㝡㠰㠴捦㤱慢㘸㑣攰㉦㤳搴〳昸㥢挲㉢昰摦㙢㈷〷挸㉢晢㥢㜸㐵㤴挱㉥戳㜸㑢敦ㅢ戳愸敦㠲戴㘴ㄸ㄰㍣㍥㈴㤲捤愸㔷㜱㐳愲㠳〶㈰㥣㌱㐵〸昲㝤っ㝦㔳挸㈷ち㍤㍡敡挱㠳㈱晦㝦㈸ㄵ㑢昵愶㘲昵扦㈰搴敡ㄵ㄰㐳挸〴㥡搴攴㔲晤㐹㈳㤹愶㌵㤹ㄴ㡦㠴㠸㉣㥦㡤ち扣挹㌱㔵晢慥㤲攲㥣搷敥㘶昴〳㍦晣晢㝦戸ㄹ㥤〱㠵㜹㠹扦㠶戴摢慤㈸搷摣㠵㡥つ敥〲ㄳ昹攲㉥捣戲て㌳晡摡㕤㠸攲㈱攷㠱搸摡㕤㘰㥥㉦挵㈹㑣愴㕤ㄳ㈱づ敥挶づ戸㡣㤵㥤挱㈱㕣㉢㐰㙥ㅦ〶㉣ㄸ㐳㜴敡攰㐶昴慣改㥢敥㈱挱㑦晡ㄶっ㥢㍦㡦㔳摤搲㠵㍤づ㙦㕡㈳㥤㌶㠹㕢挴ㄱ昷摤搸捡昶捥戲㠳㔲晡搲愱㝣㔵㔰昹昷㄰㌵㔱摣㐳㘴扥戰晦㍢㤳㍦晣晣㔷㑥昱攴㕡挴慢㌹愶㡡摢㐹摦搳慦㐰㠲㌷㜱㘸攴㝡㝥愴㜳ㄶ㥦㉢㌹㉢ㄵ㙢搴昴挵㈳ちっ㌷㉥㙡挶㑢㌰愶㘶扥㥤攰㙥攲っ㠴㜶㌷㠷㥡㐲㥦昲㤱㤳㠴ぢ㠷ㄲ〳㤷昸㕥㥣㐲㔴㉤㡤㔹㥢㥥㘷敥て㘱㡥摥攵㐰ㅡ㍤㐶敥㐰㜹㈹昵〷戱扤搳㠸㑣收㌸㉣㥡摥㔶㉡ㅥ〱㠸戵ㄴ㜲ㄱ攴㤰攴愶㠶㠷〳㐴㑢㕤㐰㈱㜷㌷㐰㑡㤶慤㌹摤换搸挰慥ㄲ戰㙡〷〰摢晣愰〵慢〸㉡挶㜱昹㜶㜷户っ〵挴愶㠹㘹㕢昱㘹㉥愲㈰ㅢㄹ㈲㠶㘳散愳㈸挴㔷敥ㄸ㑡摢づ㑤昱㈵扤慥㑥挲㘹挱捥戹㡣扢ㄵ摤搳摥㉡㑥㠱挰捥攴挵㘰㜸㝢㠹挶收㔴昲㜵扡㘹㔱愳〸晢㜴戱搶愹㍢慡㠲捤昲づ㘱㠷㡡㐴㈰扦ㅡ㘲晤㘰晤搱搷㌷搷搰挶㜹㕤㤸㈰㝦昰扦㙥㑡ㄱ㙣扣㤵ㄲ〳つ扢慤㔶〵㝤㔴晣㌱㜴攱愴㌳捡愸ㄷ攵㕥㌱㕦ㅤ㑢㔶㐷㜶㠳晤㘷㈶㕢㈴敢㌳散捤㤴㜶㠳晤晦㉣㄰㕢摡㝦昵〰晢攲㘷㍣ㅥㄵ挴㌹㘵㉥㘵换昴つ㔷〴㔱㙥㈴㜲㘴㤳㙣㐸㤱改㙦㕤㥡挳㠷慣扡㕡㌴㌸㘲㘰㥤捤挷㈴㙡㝤改摢㜶户㔴㠰捣ㄳ攵㝥ㅢ㉡愸㘵晦㐶扤ㄵ敦㜴昳㍦㠳㡥晢捦㍡㈵扦ㅡ㔴敤㜰㘰づ〹攰〱㝥㠷㘶挳攷ㄹ㔱㉦㌵㉢戵㕢戰ㄲ㍤㑦愰捦戹ㄹ㈸散㜳㔶昸㝥攵㈵㤹㘵搸㕥㔶㠳摦㈴昵㈷㔲㑤戴づ挱㜵昶㈳慢㘶〵㥦戱捥㈰敥ㄹㄲ戵㈳㡣㥤㡥㍥㌷㥦搶攰搲攱扣搶挳㠸つ㔹㤵㈱㈴捡㘴ち㥦晤ㅣ搷戵㜹つㅡ摢㐶㜳ぢ搸戲扤昸㕢㌱昷〲㘸扡扤户㌴戲っ摦挹慦㤳㡢挶㈲㈱㌶搷愷昰㜷晢挱㕡㍥㙤ㅦ昸㍣晡戸㥢㐱戱挱ち㐲㘹摢挸㠴㤷搰㔵㡤㄰攰㘷㤴愳〲㙦ㄴ㈳㝥ㄴ㐵昵㥢㤸ㄶ〵〰㘵散〱〱㕡㜳昵㜳㘸愶㈳〸㙣㡣㡢㕣慤㈶㔰㤰攷㉦愳㐰㈶攳㑦㌱㤰㈰㔸㈷㠹攵扥㔵戰㤷ㄲ搸㝥㙥㕥㈹昱挶㘵㠰摥づ挵捤ち昹扡愸㝥ㄵ㙦㝣〱㍦扤㝥㉥㜱搸扣挸愶〴㘵㈳㘹ぢㄴ㌷㈵㌲愳㙦愱㐳㙤㐶㉢挰戶㥥搱㌷搱㜴攳㡣攸㑥挸㈸㤳捦敦㡦捤㤱ㄱ昰搵㈱挱㉡挱ㅡ㐰㝦摣戲㡦㡡㤶㜳挹敢挴挵㜷㐹㙢㕣晦㄰晤㝤敢搴ㅢ慦昳晡㡦㔳㑡㔴㉢慡ㅡ㘷㐱搵㉡戳昸㝡㜲ㄶ敢挰戶㥥挵搷㌶㥢㐵晦攳攸㈳慢晡〵ㄴ戰慡攴㍥㤹搵㔳㈸㜰㐱昹㔳愵ㄸㅢ捦〰昷㤹㝥戲㡡昴晤㔹ㄴ㝡㍢晡㐹㕡挶㜹㡣愷〹㥥㈱昸㈲挱㤷〸扥㑣昰ㄵ㠲慦〲ㄴ晢㐹㜱㘹晣㌵攲㝥㡥攰敢〴㍦㑦昰ぢ〴摦㈰昸㐵㠰㘲㍦ㄹ㐱ㅡ晦ㄲ㜱扦㑣昰㑤㠲㕦㈱昸ㄶ挱戳〴摦〶㈸收挸ㅦ㥦㙡㙤㈶改〵挷摦昷㈲攳搱昰㈱敦㘹㝣㤸扢㥥㐵晦づ晣㝦〹㜲㘲搳㍢戳㥦㙣敦㔹戱㕦㑤㤳㥣慢㘰昱摦挳㜳㐸㤱㝡㈰㤵㑦㍣㡣㕦〱㤹ㄵ㜲扢搰敢搷㔰㠸改㤵㈳昳愵㝣慥㈵㕥㉥㡦戶㜲㑤昳㍡扣㥥搷扥㑤挱㡤攲敡㍢㐲挳㘳㑡晣晥戹愵㘱捥户㜹㘶㐳㕤㡡㠵攱捣㤹㈸慡㤹挹㐶㔹㐴〸愳㑥㤶㔰㜸戹㤰捡㠹ㅢ晦搱㉢昵㘰ㅢ㉡㜰㐱㘲㜵㘳ち戹㌴㕥㡥ㅢㅦ挳㜷㜶搲〶㑦搶搷㕢㜱㘳㉡〳㘹扣ㄴ㌷晥昷㘳㠷㙡㡤㘳搹搷㑦捥㔱㌰㔳㜶㉣戲㠷㑢㝣㜳摦㠷收㌹㥢㕥㔰户慤搱㘴㐴㌹っ㔰ㄱ㍦愸〷挷㝢㝣㝣昵㍥㡤搳㙡㌸搴〳㔳愹晦攷ㄷ㔳㌸挵㌶㙥㠶㈶㍥㙡㕦挳昱〱摦㤰㍢㜶捥摢㌳㍥㄰㕤昶㔴㠰㥤㜱㜹㐷戱〸㥣扡㑥扤扥㕢愴㔹㔲㌶〰昵昵㠸搳㥥㔹㥥ち㙡捦〵㤰㔴㔹愷戲㘲捡㘶㥥愹昳㡣昱㍣㠸〳搳〴挸㠲昱㕢㠰㍡戵挶昳攷㤹㝥敡㕣㔱愸㉦戰攲㐵㠲㤷〰㡡㡡ち㤶㝣㤰㝦ㄹ愰㉦晥㕦㡦っ慣㐹搴㉢慢㍥ㄷ扦㉣挹㐶挶敦戰挳敦〲㜴㈰㄰慦㈲㈶㉣ㅡ扦〷㑣攲愵㡡捡㥡㉡㔳㍤㠶愷㔰㑦㔱㡢ㄴ搵㌳㌱晡搱〸捤㡤㐰㔱㝤㌱㐶㕦㡣搰〷〴晤愵ㄸ㝤㈱㐲ㅦㄴ㌴㤵扥㍣㝢㍥㐲摦㈱㘸㥡〱㐱捦㐵攸㍢〵晤搵ㄸ㝤㍥㐲搳昸ㄵ昲〰戸摥㝥㐷搱㔲㐸户㐷愲㝡㍤㔲摡づ㐱捦㐶㘸㍤㔲㕡ㄳ㐱捦㐴㘸㍤㔲摡ㄷ㐱㥦㡢搰㝡愴戴㌸㠲㍥ㅢ愱昵㐸扦ㄱ愳愷㈳戴ㅥ㈹慤㤲戴㝥㌸㐲㜳愴㐵㐵敢㈴攸㠷㈲戴ㅥ㈰敤㤵愰愷㈲戴ㅥ㈰㉤㤸愰愱㠲㘴攱昵〰㘹搳〴㍤ㄹ愱昵〰㘹攵〴㍤ㄱ愱昵〰㘹昷〴㝤㍡㐲敢〱㝥㍢㐶㡦㐷㘸ㄹ㘰㍦㡤㠴㌰搸㥦愱㘰晣㌹挱㕦〰ㄴ㜳㘴捣㙤㑢〸昹户㑤㕦昳晢攸慡挸昶㝣㠶昱㕡㔴攰㡤㈲捦换㑣㍥ㅤつ昹㐱㈰ち搹扣㝡㌱慥㌸ㄹ㔵㥣㤴ち愵㕥㡡㉢ㅥ㡣㉡㑥〱㘱晣ㄵ㠰㈲敦㜳㑥挶㕦昳㡥㉣㉦㉦晣㐱㔴㤰ㄷ㜲つ攴㠵昷㌷扤㤰敢㈲ㄵ㈷㥡㕥挸戵㤲㡡晢㤲㉦晣㍢㍥昴晢〴昸㌵昸㘹晤慦〱㈳敢晤〶ち扤ㅤ㝤ㅣㅢ㕤愸散㔵㔵㝡愲晣挴ㄳ㙦昷㜵づㅣ敥㝣散愷㝢㥥㝢敢㙦㝦昴散㥢㡦㥦晣昱㑦㥥㝦晥捤㝦㝤昶昵㥦㝣㙦昱攴て㕥㝥昹㉦ㅦ㝡攱昵ㅦ敤戵㕦捣扥昲昶昴㡢㑦つ㕦㝥敡㐹晢挲㕤㤳㑦㝤收搲㈳挳戳搷つ㜶㜴㜴㜵摤扥敦㙦㙥戸愳晦㤹㈷㕦㔵慦晤昳㐱㑦挹㜴昱㠲挶㘱㜰摡㌲㡣扦㐷〱挳攰㠸㍦搰㘱㜰扡戲㔰㐷愳㠵ㅡ〵愲㠰㙤〰〷㈰ㄵ㜷㌷㔶㜴晦てㅣㄵ㝥㘰</t>
  </si>
  <si>
    <t>Decisioneering:7.0.0.0</t>
  </si>
  <si>
    <t>a1907939-d7d0-49bd-a954-bb7ba5b6a7dd</t>
  </si>
  <si>
    <t>σ</t>
  </si>
  <si>
    <t>ρ</t>
  </si>
  <si>
    <t>σ*ρ*σ</t>
  </si>
  <si>
    <t>Sum σ*ρ*σ</t>
  </si>
  <si>
    <t>Square root</t>
  </si>
  <si>
    <r>
      <t xml:space="preserve">This is the portfolio </t>
    </r>
    <r>
      <rPr>
        <sz val="11"/>
        <color theme="1"/>
        <rFont val="Calibri"/>
        <family val="2"/>
      </rPr>
      <t>σ</t>
    </r>
  </si>
  <si>
    <t xml:space="preserve"> </t>
  </si>
  <si>
    <t>StartOptEquations</t>
  </si>
  <si>
    <t>CB_Block_7.4.0.0:1</t>
  </si>
  <si>
    <t>Decisioneering:7.4.0.0</t>
  </si>
  <si>
    <t>Margin</t>
  </si>
  <si>
    <t>Sector</t>
  </si>
  <si>
    <t>σ Margin</t>
  </si>
  <si>
    <t>Budget</t>
  </si>
  <si>
    <t>㜸〱敤㔹㕢㡣ㅢ㔷ㄹ昶昱㘵散攳摤㑤㈶㉤攱愲㠰戴㘹户愴㈸㤱㌳㕥摢㙢扢㜴㘹扤摥㑤戲㘴㌷㥢散㈵㠵㤶㜴㌴㘳ㅦ敦㍡昱㘵㍢㌳㕥戲㘴ㄳ摡㈰愲慡㍣ㄴ〲㝤〰㠴摡ち㠵搰ち㔰挵㐳㑢㠹戸〸昱㠲㠴〴攴〱ㅥ㄰捦㐸〸ㅥ㈲〱敡㕢昹扦㌳㌳戶搷扢敢戴㔱㈴㔴戵㐷昲㍦攷晣攷㍦晦戹晤户昳㍢挰〲㠱挰摢㔴昰㐵〹愳昲昱㠵㜵摢ㄱ昵㐴戱㔹慢㠹㤲㔳㙤㌶散㐴挱戲㡣昵㤹慡敤㠴㠸㐰搱慢搴㙦㐷㜴扢晡㈵ㄱ搳搷㠴㘵ㄳ㔱㈴㄰㠸挵㜸㤰晡㐱㠳㥦敡㌷㌸㕡㍣っ㐰㔴㠱㐱㠵挰㘲㜱㘲捥㍣㑢晣ㄷ㥣愶㈵づつ㥦㜶戹㡣㈷㤳㠹㘴㈲㥤㑤㡥㈵戴㐳挳挵㔶捤㘹㔹㘲扣㈱㕡㡥㘵搴づつ㥦㙣㤹戵㙡改戸㔸㕦㙣㥥ㄳ㡤㜱㘱㙡㈹搳㐸攷㤲改㑣愶㤲捦攷〶愳挴昹挴㕣㜱㈲㜱㐲㌸㜷㠹㘷〴㡢㍦㍣㈹㑡㔵散㔲〸慢摡㔸㑥搰っ㥢搶㥦㤸㕢㜵ㄲ㜳ぢ敥㡥慡㙢〲敢ㄸ搴㑦㕡愲㈲㉣搱㈸〹㝢㤷㍥㜵扥㈴㙡㐵㔱慢捤㡢㡡㍤愰ㅦ戵㥡慤搵改㐶㔹㥣て敢愷つ㉢愶ㅦ㙤㔵换戳挶敡㔰㝤挹ㄶ昳㐶㘳㔹㥣㌰敡㈲㔲〷㍡ㄸづ㠴㐳㠱㔰昲㜶㡢㈸㑥㘴ㄳ㥢愶挱㐱挷㠶㝢㠶攱㜸㘸戹挷㠵搵㄰戵〴㉤ㄹ㡢摤敥搲㡦ㄹ昶㡡㘳㤸㌵挱〶㍣㤱挰㘲挰㌳捥㘳〴㔱㌸〷㠸ㄳ㘰攱晦㤰㈴㜵㔳づ㄰㌶愸ㅢ㐱摤っ敡愵愰㕥づ敡㈲愸㔷㠲晡㜲㔰㕦〹敡搵愰㝥㌶愸㥦㈳ㅡ扦挴愲搱愰㔷㝥晣攰㔷㕢㥦晥搵慦㡦扦晡敦敦㡣晦㝥戶㌸ㄷ㠱昰㘸㍤ㅢ搹攱ㄲ㡡㈴戰㈴㉤搵㠶昳摥戹〵㕡昳㥤摣挲愰㜷㜴㝣㠸㉡㝣ㄷ〱挶㙥搱㉤攰㈶ㅥ扢晡收㥦㠳㉦扤㝡散昲昳㘷晥㤰㥣㥤晡㔱〴慡㜷㕢ㄱ㜲攵㜸㕥㍣搵慡㕡愲㉥摥㑢㘷㐸㡢扥㤳㌳㔴晤㌳摣㠳㌳扣㐷㥥攱扦扣㌳扣㜴昳慤㘷㐳㌷㜳挵敢㕦昹晢愵㙢㔷搶㙦㐴㈰昶户㍤挳㉤㙡〸㍢挸愵㈶㤳攵戲㈳昵㈳㑤换づ㠵晡慡㕣摦㑥愸㈰晦㄰挰㕥〲ㄱ愸攰㙤㤵晣挳㐴挴っ㘶㐶敢㜴挵戳换㔶愴敥摡㤷㐹㘱㤷㜸㥤㉣㤰戴㐵ち搵㙡㉤㌱㔸㈷㠱㜴挴㜹㘷搲㜰㡣㘸晤愴㐱㐶捣搹㐵〳㠹敥愰挷㘰搰㙦㠲㑦扢〱㜶慡摦攳㜳ㅤ敡㈰㠸昹扤㝥慢㙢㡥㌶㙦㜷㉡㉥攷〱㘳户〶慥㐳ㄲ攷戳㡣㝢㉤攲愷捡㙡ㄷ戳〱㠹㜰㌹㠵挳㘱㐶㑥㉤攴㝦摣挶愷㝡㉣挹ㄶ㤳〸扦户㈶㡥戴愴㔶ㅥ㝣㘷搴㡢敢慢挲㠶〴摥摦㥦㕥ㅥ㍦攸㘲㑡摦㕢ㅥ搹㡥㑤挹㕣㜲慡㌵㍢㐱㕢㤴ㅥ攴晦㌱摦摤㕡㌷搶ㅥ㡦晣㠳㜴敤摤㥣㌰㐲㤴攸ㅡ愴㔴搷〳㌱昰〰㈶慥㝣㠴攰㐰㤷ぢ㔶㍥㑡㠸㑤㠵㝦㡣㥡昱㌸〷㈵敦敤㜵㍢晢昵㠵攱攵晡摥㤸摣搰㑣搳㈸ㅦ㌱㑡ㄴ搵㐴扤㤸㈶㔶㙣搶㔷㐹㠵㉣ㄵㅥ戵搸㉣㡢㤳㔶㜳慤㕡ㄶ㔶っ㠸〵㡡愲挲㌰っ㡡搴㍤㥢愴㌵ㄴ㠸㐴〶㘲摢捤㌵敤昳ㅡ搹㈶㑡㥢摥挲晦㥦愷㜲㡦挰敥挷攳㌲〴ㅢ挶捥昷ㄳ㘰昰ㅣ㌰㘶晣㍥㠰晢〹㐴攰㐳晡㥢ㄱ搲㌱㥣㕤㥣慣㠳愸㔴㄰づ挶敢㔳戸ち〳扢慤捦慦搸戴㠳昷㤹㠱〹㔱㙣戶㡤㠵搹敥敥摡昱搴㠱敤㌴扢ㅤ㤱戵㑦㔴ㅡㄳ攵〳㙢戲㈹昲㤶愶㝡㍢㉢〸攵攳㈳㄰攴扦㤲㐵㜹愷㐷扣搵㥡㄰㠷㜶㠹㉢㥦愴晡敥戹〵㤲㝣㉦愶㝣㘸昴㈱㘹㍢㌰搰㉦晣㐱慡㤱㘱〱昱づ㥤晤晡ㄸ〲㌷ㄸㄷ㘸㉢㝤㝣㙤㍤㑣㔵慥ㄱ㘰㠸㔱愴戶㈶㠱ㅡ㈵㄰㐱戴搲㕦㕢㈹ㅥ㝡㥦㍡㝤㍣㘴改㝥㝡㥣扥昲㠱㉡㙤㝥挴昶㔵㈵ㄲ㉦㉡㙦扤敤㝦攳㑡㡡慡㐳㜳ぢ㕤㙦㠳慤㑥㌴㐳㌴愴〸㈰摤愱戳㕦ㅦ㐳昴敤㉢㠲㜴愶慥摢㝡ㄸ散挶〹㌰〴扤㍥〱㌴搰昳㙢㥦〱〱㔴㠷㈱㈰摥㠶攰㔱㄰ㄴ㐰㈰㘳〰慡㐰搷攰昶攲㜱ㄹ昷㑦㠰愰㐸㐰ㅤ㈶〰搶㌱㈸㕣㐰摤敦㌵昹㈴㉡昰㤶㍥㝢搷慦㑡戳㌳㐵㘸㝥〴〴㤲㈵㔵㍡㡥㔷ㄲㅣ〵挱㌱㄰挰㐲昹ㅣ愸敡敦㘰㥡慡晣戳〴㤸戴㈵㔴〱〷〴㈹摥〲㡦㠳㘰㠶㠰ち戳㠰愲挲㌴愰㌰㔸〵㥦㘷搷愹捣ㄲ㥡㥦〰〱㉣挶㌶〴㜳㈰㌸〹〲㜹㙦㔴挱愴〷㐰散㥥捡㈹㄰捣ㄳ㔰㜱〵㕤愷㈲㉦〳㥤ぢ攸挴昱愳㔳㔹㈴昰㐰㜱愲㌸慦㡢㘴㔶换㡤㤹㌹㌳㕤挹愷㑤㘱收戵㔲㝡戴㈲㌲㕡㔶换㡣㤵捣㤲㉡㙦㡢挸昹ㄲ〱昵㔱〲攰挰㑦愳㔵昰㕢戲て㔷㠳戳㔶㍥㐷㘰愸㌸愱搳晢愱㔰㕥㕢㜰っ㐷昹㍣愱愲晡搴㔳ㄴ㔰慤㉡㡦㔳㘳㤷摢扦㐰て㔸攴㕤㤴㈷㍡㘳㈸㌳㔲㙢㤵㠵昲〵㐲敤〱㤹㑣㍦㑤㤷改㘹㔳㜵搶㔵㕣扥㥣收っ㔵挲戳挲㘸㈸㑦㔲㉤㝢㘱㘳扥搹㜴㌶㘸㠶攵㐶搳ㄶ㡤㡤愹ㄹ愳㔱㕥㥡㐹㥣慦搹攷㌷㤶㙡ㅢ㡢㑤挷愸搹挳扦㜹㘳㜸搶戰㤶慢㡤挴散㔴攱挴㐵㔷㝣㘲㉣挰㜵攲ㄲ㠵昴挸ㅤ〶改ㅢ敡捥㤲戰㤷扣挷收慤㑦摣晣摤攵愳搹改搷㤶慥摣㝡敥捡搵晦戲ㄷ扤㡥晣晡搷㕦晥攳㕦㝥㌱晤捡攲㡤ぢ搷㕥扦晥㌷ㄵ攲ㄶ愶㥦㘲ㄲ㜰捦摢捣㤵捣搱㔲㌲㥦挹攷捤戴㤶㌱昲挹愴㤶㌵㐷㔳㤵㤴㌶㉡昲㔹㑤㈹戵㐹挷㌲挲㌰捣戲㄰㌹㈳㤳ㄶ搹㑣㕥㈳㠲㜲㕥㘴搳㈹㉤㈵㑡㐹愵摣㈶㌵㜲㐹㌳慢愵戳㘹㌳㉤搲挹㜲挵慣㔴搲挹㡡㘹搲ㅤ㡥㡡㜴㍡慤㠸㌶改㔸㍥㕢㐹㈶换㐶㐶换愴搳㈹㔳换攷戳愳愹ㄴ㜱捥ㅡ搹㙣㐹㌳㔴愸〷ㄶ捤㉢〰换〰㉢〰㔵〲㉡昴㐳㜶㥥〵ち㐹㈱㕥〳愸ㄳ㔰愱㌷戲ㄳ愴㕤㈳挱㐸㠵攲愰愸㔰ㅥㄴ㔵㙡ち㔵ㄴ㡢挰扤晡戴㝤扡㔹㌳攸搱㈴昰㐰㤳㠲㐲㈱㜶㘰户㉢㈸攴搸换㔵攴㌸ㄵ㠷㤰㥥㜴㔱㡣㡤搴〷㠷㜴㜱㐸㤵昲㐵㜴敡㠸捣㝣㈶ㅣ㤲愵慣ㄳ㠰挸㑤㔶敤搵㥡戱㉥㕦慣㤰㉦ㄵ㥡捡改ㄷ㘳㑣戹㐰㕦㌶ㅥ㔷㌶攸扢晦挰ㄳ摤昲㜳〶㘳ぢ㡢〵晤挰晥㤱㠹㤱愴愶㘹㘹㔷㜰昸㐵㌹㌸愰㕣愲敦搰㔲㙤晦㐴㜶㜸㝣ㄸ〴ㅡ晦㌲愱㔴㈸户搴戹愷愹攲捡㐰㔶㠸㔴愶㉣㔲戹㑣㍥㤵搶戲昹摣㤸愶㔵㔲戹㑡捥ㄸ搵㑣慤㤴㔳愵㉤㈰㜲晥っ〱ㄵ摡㉦㜵敥㌲㕡搲っ戴晢愰昸㔰〶づ㥤敢㥣㠳摣㌴㤷ㅢ㠴㔵㤰ㄴ戰㔱捡㜳〴ㅥ㜹昷㥡戲戰㌸㌹㌹㜵晡攲昰挳戴㌵㙦攳搰㤸慦ㄱ户㈸㉣换づㅡ攳散愴㌱昶づㅡㄳ㠱㈱戹㙤晡戰㌷㙦愳搰愰扤昵㘹㥢ㄲ戶㤴㥣㕥㙣ㄶ摡㘹搹㍤昲愵㐶昸㠳㝥㔶攷㠱づ愶㘰摡捤㕡换ㄱ晥戰㌹慢㍤㡥㜲ㄸ昴㙥㤵攳㈸〷戴户搳敡捡㕥散敢㘰愷ㅢ戶戰ㅣ㔱昶㌹摡㤴摥ぢ〷㐳㉣搳昳㝥搸㈱ㄱ敡攵㔹晣㥣㌳戶戳㙦㥢㔷攳㐴搵㤱改㝤昴㌳づㄳ慥㍣㑦㠰㡦㡦ㄴ愴㐴㈶㈳慢㜴慣㜷㌶㈷攴慢昳㔸挷っ㈸㜱晥つ㠲っ戶ㅥ慣㠱ㅡ扣㑡㠰〲㤲挹㘶㥤㌲户㜷㉢㜵て搳摢㥢㕢㤰㠷攵㑥搳捥攱晢㑥〰〲㍤㔸㥦㉢㤹㡢㤶㤰昹昷㤸㙣㤰摤ㄸ慡㍦搶戴捥㤹捤收㌹攸昸㉥搹戲㔷㠴㜰㤰ㄲㅦ愸扢扥〴㜵挶㔸㘸㤳㝤敦戶昵搸愴昲㑤〲昷ㄴ攸扦㤵攱㠲㘵㡡慡㘳搷㡤搵㔵搱㔰扥㐵昸㄰㌱㔲㕥挰㉡扡慤〴㍢敢挹昵㉦㝦㜸戸㝡摦㙦㙢挵敢晢㝥㔰㕥晢㔳㈶挱慡㕥㐷㙦扥㥣㔵㠸〷㠴㥥㜱昸〸攵摢〴摡ㄷ㥡㘶ㄵㅡ收㥦㝣㥣㝦ㄷ㜴㌰挸敥〰㜸ち攵㝢敥㠰愲㙢㤳㤸改つ㠰昷㡡昳ㄷ〹㌲ㄸ㙦㜷〰晣㠵昲㌲〱㥡挱㌳㘲散㐹㙦〰〴㈰捥扦㑦㤰挱㝡扢〳攰㌵㤴㙢〴㘸挰愴㌷挳攳摥㠰㄰愱攳晣㍡㐱〶㕦㠰㔵〲挵攰ㄳ搰挰ちㄸ㝣〳ㅡ攰捥攰㈳晣捤㐴㘰㌶㔳㍤敡㈱攳摣昶昳㥡㔴敤㘰攷㌹攷㥢昴捤㠲ㅡ〵㕦晣㘰㙡㈱㐴ㅣ㤷愶扣㐲㈰㐴㘳昹ぢ㔴㘱㑢戴〰㈴摡户㕣捡愲搷搱㥢㠱㘷捦搰㌰昷〴㥥愶㥡昲ㄳ〲敤㑢ㄹ㘵愷㘸㤸扦㡦㌸㝦㡤㍡ㄹ㉣戳㡦㘲戰㡡㥤戵晣㤴㕡㈱㡡挵摤戵捣散戴㤶攳㕥㐷㙦㈶㍢っつ散㘷つ㜰攸搱扡㙥攰㡦扦㔸㕤慦㠹挶戲戳搲晥戳㡦づ㈸㐶晦昶扤㑥㐴戸㄰ㄴ〶㌱〲㔷晥〶㠱㌶ㄶ戲㈲戱㍦敢挶㐲㈰㈴昶捤㙥㉣㙥㕤㘲㝦摥㡤挵㐹㐸散㡤㉥散㙥㑣㡤㉢㡡搱㉦戰ㅢ㔳㜶㕡㤸慡搳挲ㄴ㥤ㄶ㔸㜷㕡㘰搹㙥つ晣て摡搳摣ㅥ</t>
  </si>
  <si>
    <t>% Portfolio</t>
  </si>
  <si>
    <t>Maximum risk in SD amount</t>
  </si>
  <si>
    <t>Solution</t>
  </si>
  <si>
    <r>
      <t xml:space="preserve">Maximum risk in </t>
    </r>
    <r>
      <rPr>
        <sz val="11"/>
        <color theme="1"/>
        <rFont val="Calibri"/>
        <family val="2"/>
      </rPr>
      <t>σ %</t>
    </r>
  </si>
  <si>
    <t>Return in %</t>
  </si>
  <si>
    <r>
      <t xml:space="preserve">Risk </t>
    </r>
    <r>
      <rPr>
        <b/>
        <sz val="11"/>
        <color theme="1"/>
        <rFont val="Calibri"/>
        <family val="2"/>
      </rPr>
      <t>σ</t>
    </r>
  </si>
  <si>
    <t>This is the portfolio variance</t>
  </si>
  <si>
    <t>Exposure</t>
  </si>
  <si>
    <t>Secteur</t>
  </si>
  <si>
    <t>% Portefeuille</t>
  </si>
  <si>
    <t>Expostion</t>
  </si>
  <si>
    <t>Marge</t>
  </si>
  <si>
    <t>σ Marge</t>
  </si>
  <si>
    <t>Maximum risque en écart-type en euro</t>
  </si>
  <si>
    <r>
      <t>Maximum risque en écart-type</t>
    </r>
    <r>
      <rPr>
        <sz val="11"/>
        <color theme="1"/>
        <rFont val="Calibri"/>
        <family val="2"/>
      </rPr>
      <t xml:space="preserve"> %</t>
    </r>
  </si>
  <si>
    <t>Rendement %</t>
  </si>
  <si>
    <r>
      <t xml:space="preserve">Risque </t>
    </r>
    <r>
      <rPr>
        <b/>
        <sz val="11"/>
        <color theme="1"/>
        <rFont val="Calibri"/>
        <family val="2"/>
      </rPr>
      <t>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</si>
</sst>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 _€_-;\-* #,##0.00\ _€_-;_-* &quot;-&quot;??\ _€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9" fontId="0" fillId="0" borderId="0" xfId="0" applyNumberFormat="1"/>
    <xf numFmtId="9" fontId="0" fillId="0" borderId="0" xfId="2" applyFont="1"/>
    <xf numFmtId="10" fontId="0" fillId="0" borderId="0" xfId="2" applyNumberFormat="1" applyFont="1"/>
    <xf numFmtId="164" fontId="0" fillId="0" borderId="0" xfId="1" applyFont="1"/>
    <xf numFmtId="164" fontId="0" fillId="0" borderId="0" xfId="0" applyNumberFormat="1"/>
    <xf numFmtId="0" fontId="2" fillId="0" borderId="0" xfId="0" applyFont="1"/>
    <xf numFmtId="0" fontId="0" fillId="0" borderId="0" xfId="0" quotePrefix="1"/>
    <xf numFmtId="0" fontId="0" fillId="0" borderId="0" xfId="0" applyNumberFormat="1"/>
    <xf numFmtId="10" fontId="0" fillId="0" borderId="0" xfId="0" applyNumberFormat="1"/>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4" fillId="0" borderId="0" xfId="0" applyFont="1" applyAlignment="1">
      <alignment horizontal="right"/>
    </xf>
    <xf numFmtId="164" fontId="0" fillId="2" borderId="1" xfId="0" applyNumberFormat="1" applyFill="1" applyBorder="1"/>
    <xf numFmtId="0" fontId="0" fillId="2" borderId="2" xfId="0" applyFill="1" applyBorder="1"/>
    <xf numFmtId="0" fontId="0" fillId="2" borderId="3" xfId="0" applyFill="1" applyBorder="1"/>
    <xf numFmtId="0" fontId="0" fillId="2" borderId="4" xfId="0" applyFill="1" applyBorder="1"/>
    <xf numFmtId="164" fontId="0" fillId="2" borderId="0" xfId="0" applyNumberFormat="1" applyFill="1" applyBorder="1"/>
    <xf numFmtId="0" fontId="0" fillId="2" borderId="5" xfId="0" applyFill="1" applyBorder="1"/>
    <xf numFmtId="0" fontId="0" fillId="2" borderId="6" xfId="0" applyFill="1" applyBorder="1"/>
    <xf numFmtId="0" fontId="0" fillId="2" borderId="7" xfId="0" applyFill="1" applyBorder="1"/>
    <xf numFmtId="164" fontId="0" fillId="2" borderId="8" xfId="0" applyNumberFormat="1" applyFill="1" applyBorder="1"/>
    <xf numFmtId="9" fontId="0" fillId="2" borderId="1" xfId="0" applyNumberFormat="1" applyFill="1" applyBorder="1"/>
    <xf numFmtId="9" fontId="0" fillId="2" borderId="2" xfId="0" applyNumberFormat="1" applyFill="1" applyBorder="1"/>
    <xf numFmtId="9" fontId="0" fillId="2" borderId="3" xfId="0" applyNumberFormat="1" applyFill="1" applyBorder="1"/>
    <xf numFmtId="9" fontId="0" fillId="2" borderId="4" xfId="0" applyNumberFormat="1" applyFill="1" applyBorder="1"/>
    <xf numFmtId="9" fontId="0" fillId="2" borderId="0" xfId="0" applyNumberFormat="1" applyFill="1" applyBorder="1"/>
    <xf numFmtId="9" fontId="0" fillId="2" borderId="5" xfId="0" applyNumberFormat="1" applyFill="1" applyBorder="1"/>
    <xf numFmtId="9" fontId="0" fillId="2" borderId="6" xfId="0" applyNumberFormat="1" applyFill="1" applyBorder="1"/>
    <xf numFmtId="9" fontId="0" fillId="2" borderId="7" xfId="0" applyNumberFormat="1" applyFill="1" applyBorder="1"/>
    <xf numFmtId="9" fontId="0" fillId="2" borderId="8" xfId="0" applyNumberFormat="1" applyFill="1" applyBorder="1"/>
    <xf numFmtId="164" fontId="0" fillId="2" borderId="1" xfId="1" applyFont="1" applyFill="1" applyBorder="1"/>
    <xf numFmtId="164" fontId="0" fillId="2" borderId="2" xfId="1" applyFont="1" applyFill="1" applyBorder="1"/>
    <xf numFmtId="164" fontId="0" fillId="2" borderId="3" xfId="1" applyFont="1" applyFill="1" applyBorder="1"/>
    <xf numFmtId="164" fontId="0" fillId="2" borderId="4" xfId="1" applyFont="1" applyFill="1" applyBorder="1"/>
    <xf numFmtId="164" fontId="0" fillId="2" borderId="0" xfId="1" applyFont="1" applyFill="1" applyBorder="1"/>
    <xf numFmtId="164" fontId="0" fillId="2" borderId="5" xfId="1" applyFont="1" applyFill="1" applyBorder="1"/>
    <xf numFmtId="164" fontId="0" fillId="2" borderId="6" xfId="1" applyFont="1" applyFill="1" applyBorder="1"/>
    <xf numFmtId="164" fontId="0" fillId="2" borderId="7" xfId="1" applyFont="1" applyFill="1" applyBorder="1"/>
    <xf numFmtId="164" fontId="0" fillId="2" borderId="8" xfId="1" applyFont="1" applyFill="1" applyBorder="1"/>
    <xf numFmtId="164" fontId="0" fillId="2" borderId="0" xfId="1" applyFont="1" applyFill="1"/>
    <xf numFmtId="0" fontId="2" fillId="3" borderId="1" xfId="0" applyFont="1" applyFill="1" applyBorder="1"/>
    <xf numFmtId="164" fontId="2" fillId="3" borderId="3" xfId="1" applyFont="1" applyFill="1" applyBorder="1"/>
    <xf numFmtId="0" fontId="2" fillId="3" borderId="4" xfId="0" applyFont="1" applyFill="1" applyBorder="1"/>
    <xf numFmtId="164" fontId="2" fillId="3" borderId="5" xfId="1" applyFont="1" applyFill="1" applyBorder="1"/>
    <xf numFmtId="0" fontId="0" fillId="0" borderId="4" xfId="0" applyBorder="1"/>
    <xf numFmtId="10" fontId="0" fillId="2" borderId="5" xfId="2" applyNumberFormat="1" applyFont="1" applyFill="1" applyBorder="1"/>
    <xf numFmtId="0" fontId="0" fillId="0" borderId="6" xfId="0" applyBorder="1"/>
    <xf numFmtId="10" fontId="0" fillId="2" borderId="8" xfId="2" applyNumberFormat="1" applyFont="1" applyFill="1" applyBorder="1"/>
    <xf numFmtId="0" fontId="2" fillId="0" borderId="1" xfId="0" applyFont="1" applyBorder="1"/>
    <xf numFmtId="0" fontId="2" fillId="0" borderId="2" xfId="0" applyFont="1" applyBorder="1"/>
    <xf numFmtId="0" fontId="4" fillId="0" borderId="2" xfId="0" applyFont="1" applyBorder="1"/>
    <xf numFmtId="0" fontId="2" fillId="0" borderId="3" xfId="0" applyFont="1" applyBorder="1"/>
    <xf numFmtId="9" fontId="2" fillId="3" borderId="0" xfId="2" applyFont="1" applyFill="1" applyBorder="1"/>
    <xf numFmtId="10" fontId="0" fillId="2" borderId="0" xfId="2" applyNumberFormat="1" applyFont="1" applyFill="1" applyBorder="1"/>
    <xf numFmtId="10" fontId="0" fillId="2" borderId="0" xfId="0" applyNumberFormat="1" applyFill="1" applyBorder="1"/>
    <xf numFmtId="165" fontId="0" fillId="2" borderId="5" xfId="0" applyNumberFormat="1" applyFill="1" applyBorder="1"/>
    <xf numFmtId="0" fontId="2" fillId="0" borderId="6" xfId="0" applyFont="1" applyBorder="1"/>
    <xf numFmtId="9" fontId="2" fillId="0" borderId="7" xfId="0" applyNumberFormat="1" applyFont="1" applyBorder="1"/>
    <xf numFmtId="164" fontId="2" fillId="2" borderId="7" xfId="0" applyNumberFormat="1" applyFont="1" applyFill="1" applyBorder="1"/>
    <xf numFmtId="0" fontId="2" fillId="2" borderId="7" xfId="0" applyFont="1" applyFill="1" applyBorder="1"/>
    <xf numFmtId="165" fontId="2" fillId="2" borderId="8" xfId="0" applyNumberFormat="1" applyFont="1" applyFill="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xf numFmtId="9" fontId="0" fillId="0" borderId="0" xfId="0" applyNumberFormat="1" applyFont="1" applyFill="1" applyBorder="1"/>
    <xf numFmtId="9" fontId="0" fillId="0" borderId="5" xfId="0" applyNumberFormat="1" applyFont="1" applyFill="1" applyBorder="1"/>
    <xf numFmtId="10" fontId="0" fillId="0" borderId="0" xfId="0" applyNumberFormat="1" applyBorder="1"/>
    <xf numFmtId="10" fontId="0" fillId="0" borderId="5" xfId="0" applyNumberFormat="1" applyBorder="1"/>
    <xf numFmtId="10" fontId="0" fillId="0" borderId="7" xfId="0" applyNumberFormat="1" applyBorder="1"/>
    <xf numFmtId="10" fontId="0" fillId="0" borderId="8" xfId="0" applyNumberFormat="1" applyBorder="1"/>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Efficent Frontier</c:v>
          </c:tx>
          <c:spPr>
            <a:ln w="19050" cap="rnd">
              <a:solidFill>
                <a:schemeClr val="accent1"/>
              </a:solidFill>
              <a:round/>
            </a:ln>
            <a:effectLst/>
          </c:spPr>
          <c:marker>
            <c:symbol val="none"/>
          </c:marker>
          <c:xVal>
            <c:numRef>
              <c:f>English!$J$8:$R$8</c:f>
              <c:numCache>
                <c:formatCode>0.00%</c:formatCode>
                <c:ptCount val="9"/>
                <c:pt idx="0">
                  <c:v>1.1999999999999999E-3</c:v>
                </c:pt>
                <c:pt idx="1">
                  <c:v>1.2999999999999999E-3</c:v>
                </c:pt>
                <c:pt idx="2">
                  <c:v>1.4E-3</c:v>
                </c:pt>
                <c:pt idx="3">
                  <c:v>1.5E-3</c:v>
                </c:pt>
                <c:pt idx="4">
                  <c:v>1.6000000000000001E-3</c:v>
                </c:pt>
                <c:pt idx="5">
                  <c:v>1.6999999999999999E-3</c:v>
                </c:pt>
                <c:pt idx="6">
                  <c:v>1.8E-3</c:v>
                </c:pt>
                <c:pt idx="7">
                  <c:v>1.9E-3</c:v>
                </c:pt>
                <c:pt idx="8">
                  <c:v>2E-3</c:v>
                </c:pt>
              </c:numCache>
            </c:numRef>
          </c:xVal>
          <c:yVal>
            <c:numRef>
              <c:f>English!$J$7:$R$7</c:f>
              <c:numCache>
                <c:formatCode>0.00%</c:formatCode>
                <c:ptCount val="9"/>
                <c:pt idx="0">
                  <c:v>1.5299999999999999E-2</c:v>
                </c:pt>
                <c:pt idx="1">
                  <c:v>1.6299999999999999E-2</c:v>
                </c:pt>
                <c:pt idx="2">
                  <c:v>1.7000000000000001E-2</c:v>
                </c:pt>
                <c:pt idx="3">
                  <c:v>1.7600000000000001E-2</c:v>
                </c:pt>
                <c:pt idx="4">
                  <c:v>1.8100000000000002E-2</c:v>
                </c:pt>
                <c:pt idx="5">
                  <c:v>1.8599999999999998E-2</c:v>
                </c:pt>
                <c:pt idx="6">
                  <c:v>1.9099999999999999E-2</c:v>
                </c:pt>
                <c:pt idx="7">
                  <c:v>1.9599999999999999E-2</c:v>
                </c:pt>
                <c:pt idx="8">
                  <c:v>0.02</c:v>
                </c:pt>
              </c:numCache>
            </c:numRef>
          </c:yVal>
          <c:smooth val="1"/>
          <c:extLst>
            <c:ext xmlns:c16="http://schemas.microsoft.com/office/drawing/2014/chart" uri="{C3380CC4-5D6E-409C-BE32-E72D297353CC}">
              <c16:uniqueId val="{00000000-AEE4-48CB-B80C-E81A5A8FF126}"/>
            </c:ext>
          </c:extLst>
        </c:ser>
        <c:dLbls>
          <c:showLegendKey val="0"/>
          <c:showVal val="0"/>
          <c:showCatName val="0"/>
          <c:showSerName val="0"/>
          <c:showPercent val="0"/>
          <c:showBubbleSize val="0"/>
        </c:dLbls>
        <c:axId val="700076984"/>
        <c:axId val="700082888"/>
      </c:scatterChart>
      <c:valAx>
        <c:axId val="700076984"/>
        <c:scaling>
          <c:orientation val="minMax"/>
          <c:max val="2.1000000000000003E-3"/>
          <c:min val="1.0000000000000002E-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Risk</a:t>
                </a:r>
                <a:r>
                  <a:rPr lang="en-GB" baseline="0"/>
                  <a:t> </a:t>
                </a:r>
                <a:r>
                  <a:rPr lang="el-GR" baseline="0"/>
                  <a:t>σ</a:t>
                </a:r>
                <a:r>
                  <a:rPr lang="nl-NL" baseline="0"/>
                  <a:t> in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082888"/>
        <c:crosses val="autoZero"/>
        <c:crossBetween val="midCat"/>
      </c:valAx>
      <c:valAx>
        <c:axId val="700082888"/>
        <c:scaling>
          <c:orientation val="minMax"/>
          <c:min val="1.3000000000000003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Retrun</a:t>
                </a:r>
                <a:r>
                  <a:rPr lang="en-GB" baseline="0"/>
                  <a:t> in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0769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Portfolio</a:t>
            </a:r>
            <a:r>
              <a:rPr lang="en-GB" baseline="0"/>
              <a:t> Composition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English!$I$4</c:f>
              <c:strCache>
                <c:ptCount val="1"/>
                <c:pt idx="0">
                  <c:v>A</c:v>
                </c:pt>
              </c:strCache>
            </c:strRef>
          </c:tx>
          <c:spPr>
            <a:solidFill>
              <a:schemeClr val="accent1"/>
            </a:solidFill>
            <a:ln>
              <a:noFill/>
            </a:ln>
            <a:effectLst/>
          </c:spPr>
          <c:invertIfNegative val="0"/>
          <c:cat>
            <c:numRef>
              <c:f>English!$J$8:$R$8</c:f>
              <c:numCache>
                <c:formatCode>0.00%</c:formatCode>
                <c:ptCount val="9"/>
                <c:pt idx="0">
                  <c:v>1.1999999999999999E-3</c:v>
                </c:pt>
                <c:pt idx="1">
                  <c:v>1.2999999999999999E-3</c:v>
                </c:pt>
                <c:pt idx="2">
                  <c:v>1.4E-3</c:v>
                </c:pt>
                <c:pt idx="3">
                  <c:v>1.5E-3</c:v>
                </c:pt>
                <c:pt idx="4">
                  <c:v>1.6000000000000001E-3</c:v>
                </c:pt>
                <c:pt idx="5">
                  <c:v>1.6999999999999999E-3</c:v>
                </c:pt>
                <c:pt idx="6">
                  <c:v>1.8E-3</c:v>
                </c:pt>
                <c:pt idx="7">
                  <c:v>1.9E-3</c:v>
                </c:pt>
                <c:pt idx="8">
                  <c:v>2E-3</c:v>
                </c:pt>
              </c:numCache>
            </c:numRef>
          </c:cat>
          <c:val>
            <c:numRef>
              <c:f>English!$J$4:$R$4</c:f>
              <c:numCache>
                <c:formatCode>0%</c:formatCode>
                <c:ptCount val="9"/>
                <c:pt idx="0">
                  <c:v>0.18182820880957243</c:v>
                </c:pt>
                <c:pt idx="1">
                  <c:v>0.24185704326401386</c:v>
                </c:pt>
                <c:pt idx="2">
                  <c:v>0.24427462997547084</c:v>
                </c:pt>
                <c:pt idx="3">
                  <c:v>0.2435183955914636</c:v>
                </c:pt>
                <c:pt idx="4">
                  <c:v>0.24720487079342165</c:v>
                </c:pt>
                <c:pt idx="5">
                  <c:v>0.24904983633119845</c:v>
                </c:pt>
                <c:pt idx="6">
                  <c:v>0.24785971621962333</c:v>
                </c:pt>
                <c:pt idx="7">
                  <c:v>0.11844197564865853</c:v>
                </c:pt>
                <c:pt idx="8">
                  <c:v>0</c:v>
                </c:pt>
              </c:numCache>
            </c:numRef>
          </c:val>
          <c:extLst>
            <c:ext xmlns:c16="http://schemas.microsoft.com/office/drawing/2014/chart" uri="{C3380CC4-5D6E-409C-BE32-E72D297353CC}">
              <c16:uniqueId val="{00000000-DC29-4F04-8D69-6C6A96E72AC1}"/>
            </c:ext>
          </c:extLst>
        </c:ser>
        <c:ser>
          <c:idx val="1"/>
          <c:order val="1"/>
          <c:tx>
            <c:strRef>
              <c:f>English!$I$5</c:f>
              <c:strCache>
                <c:ptCount val="1"/>
                <c:pt idx="0">
                  <c:v>B</c:v>
                </c:pt>
              </c:strCache>
            </c:strRef>
          </c:tx>
          <c:spPr>
            <a:solidFill>
              <a:schemeClr val="accent2"/>
            </a:solidFill>
            <a:ln>
              <a:noFill/>
            </a:ln>
            <a:effectLst/>
          </c:spPr>
          <c:invertIfNegative val="0"/>
          <c:cat>
            <c:numRef>
              <c:f>English!$J$8:$R$8</c:f>
              <c:numCache>
                <c:formatCode>0.00%</c:formatCode>
                <c:ptCount val="9"/>
                <c:pt idx="0">
                  <c:v>1.1999999999999999E-3</c:v>
                </c:pt>
                <c:pt idx="1">
                  <c:v>1.2999999999999999E-3</c:v>
                </c:pt>
                <c:pt idx="2">
                  <c:v>1.4E-3</c:v>
                </c:pt>
                <c:pt idx="3">
                  <c:v>1.5E-3</c:v>
                </c:pt>
                <c:pt idx="4">
                  <c:v>1.6000000000000001E-3</c:v>
                </c:pt>
                <c:pt idx="5">
                  <c:v>1.6999999999999999E-3</c:v>
                </c:pt>
                <c:pt idx="6">
                  <c:v>1.8E-3</c:v>
                </c:pt>
                <c:pt idx="7">
                  <c:v>1.9E-3</c:v>
                </c:pt>
                <c:pt idx="8">
                  <c:v>2E-3</c:v>
                </c:pt>
              </c:numCache>
            </c:numRef>
          </c:cat>
          <c:val>
            <c:numRef>
              <c:f>English!$J$5:$R$5</c:f>
              <c:numCache>
                <c:formatCode>0%</c:formatCode>
                <c:ptCount val="9"/>
                <c:pt idx="0">
                  <c:v>0.81817179119339634</c:v>
                </c:pt>
                <c:pt idx="1">
                  <c:v>0.57851154357167767</c:v>
                </c:pt>
                <c:pt idx="2">
                  <c:v>0.43495693756002202</c:v>
                </c:pt>
                <c:pt idx="3">
                  <c:v>0.31403206003819201</c:v>
                </c:pt>
                <c:pt idx="4">
                  <c:v>0.20128117631899486</c:v>
                </c:pt>
                <c:pt idx="5">
                  <c:v>9.7055451094976583E-2</c:v>
                </c:pt>
                <c:pt idx="6">
                  <c:v>0</c:v>
                </c:pt>
                <c:pt idx="7">
                  <c:v>0</c:v>
                </c:pt>
                <c:pt idx="8">
                  <c:v>0</c:v>
                </c:pt>
              </c:numCache>
            </c:numRef>
          </c:val>
          <c:extLst>
            <c:ext xmlns:c16="http://schemas.microsoft.com/office/drawing/2014/chart" uri="{C3380CC4-5D6E-409C-BE32-E72D297353CC}">
              <c16:uniqueId val="{00000001-DC29-4F04-8D69-6C6A96E72AC1}"/>
            </c:ext>
          </c:extLst>
        </c:ser>
        <c:ser>
          <c:idx val="2"/>
          <c:order val="2"/>
          <c:tx>
            <c:strRef>
              <c:f>English!$I$6</c:f>
              <c:strCache>
                <c:ptCount val="1"/>
                <c:pt idx="0">
                  <c:v>C</c:v>
                </c:pt>
              </c:strCache>
            </c:strRef>
          </c:tx>
          <c:spPr>
            <a:solidFill>
              <a:schemeClr val="accent3"/>
            </a:solidFill>
            <a:ln>
              <a:noFill/>
            </a:ln>
            <a:effectLst/>
          </c:spPr>
          <c:invertIfNegative val="0"/>
          <c:cat>
            <c:numRef>
              <c:f>English!$J$8:$R$8</c:f>
              <c:numCache>
                <c:formatCode>0.00%</c:formatCode>
                <c:ptCount val="9"/>
                <c:pt idx="0">
                  <c:v>1.1999999999999999E-3</c:v>
                </c:pt>
                <c:pt idx="1">
                  <c:v>1.2999999999999999E-3</c:v>
                </c:pt>
                <c:pt idx="2">
                  <c:v>1.4E-3</c:v>
                </c:pt>
                <c:pt idx="3">
                  <c:v>1.5E-3</c:v>
                </c:pt>
                <c:pt idx="4">
                  <c:v>1.6000000000000001E-3</c:v>
                </c:pt>
                <c:pt idx="5">
                  <c:v>1.6999999999999999E-3</c:v>
                </c:pt>
                <c:pt idx="6">
                  <c:v>1.8E-3</c:v>
                </c:pt>
                <c:pt idx="7">
                  <c:v>1.9E-3</c:v>
                </c:pt>
                <c:pt idx="8">
                  <c:v>2E-3</c:v>
                </c:pt>
              </c:numCache>
            </c:numRef>
          </c:cat>
          <c:val>
            <c:numRef>
              <c:f>English!$J$6:$R$6</c:f>
              <c:numCache>
                <c:formatCode>0%</c:formatCode>
                <c:ptCount val="9"/>
                <c:pt idx="0">
                  <c:v>0</c:v>
                </c:pt>
                <c:pt idx="1">
                  <c:v>0.17963141316128733</c:v>
                </c:pt>
                <c:pt idx="2">
                  <c:v>0.32076843247301295</c:v>
                </c:pt>
                <c:pt idx="3">
                  <c:v>0.44244954435563927</c:v>
                </c:pt>
                <c:pt idx="4">
                  <c:v>0.55151395287792704</c:v>
                </c:pt>
                <c:pt idx="5">
                  <c:v>0.65389471259175325</c:v>
                </c:pt>
                <c:pt idx="6">
                  <c:v>0.75214028378030784</c:v>
                </c:pt>
                <c:pt idx="7">
                  <c:v>0.88155802435135155</c:v>
                </c:pt>
                <c:pt idx="8">
                  <c:v>1.0000000040900108</c:v>
                </c:pt>
              </c:numCache>
            </c:numRef>
          </c:val>
          <c:extLst>
            <c:ext xmlns:c16="http://schemas.microsoft.com/office/drawing/2014/chart" uri="{C3380CC4-5D6E-409C-BE32-E72D297353CC}">
              <c16:uniqueId val="{00000002-DC29-4F04-8D69-6C6A96E72AC1}"/>
            </c:ext>
          </c:extLst>
        </c:ser>
        <c:dLbls>
          <c:showLegendKey val="0"/>
          <c:showVal val="0"/>
          <c:showCatName val="0"/>
          <c:showSerName val="0"/>
          <c:showPercent val="0"/>
          <c:showBubbleSize val="0"/>
        </c:dLbls>
        <c:gapWidth val="150"/>
        <c:overlap val="100"/>
        <c:axId val="645720096"/>
        <c:axId val="645723048"/>
      </c:barChart>
      <c:catAx>
        <c:axId val="645720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Risk</a:t>
                </a:r>
                <a:r>
                  <a:rPr lang="en-GB" baseline="0"/>
                  <a:t> level </a:t>
                </a:r>
                <a:r>
                  <a:rPr lang="el-GR" baseline="0"/>
                  <a:t>σ</a:t>
                </a:r>
                <a:r>
                  <a:rPr lang="nl-NL" baseline="0"/>
                  <a:t> in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723048"/>
        <c:crosses val="autoZero"/>
        <c:auto val="1"/>
        <c:lblAlgn val="ctr"/>
        <c:lblOffset val="100"/>
        <c:noMultiLvlLbl val="0"/>
      </c:catAx>
      <c:valAx>
        <c:axId val="645723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Portflio</a:t>
                </a:r>
                <a:r>
                  <a:rPr lang="en-GB" baseline="0"/>
                  <a:t> breakdown</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72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Frontière Efficiente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Efficent Frontier</c:v>
          </c:tx>
          <c:spPr>
            <a:ln w="19050" cap="rnd">
              <a:solidFill>
                <a:schemeClr val="accent1"/>
              </a:solidFill>
              <a:round/>
            </a:ln>
            <a:effectLst/>
          </c:spPr>
          <c:marker>
            <c:symbol val="none"/>
          </c:marker>
          <c:xVal>
            <c:numRef>
              <c:f>Français!$J$8:$R$8</c:f>
              <c:numCache>
                <c:formatCode>0.00%</c:formatCode>
                <c:ptCount val="9"/>
                <c:pt idx="0">
                  <c:v>1.1999999999999999E-3</c:v>
                </c:pt>
                <c:pt idx="1">
                  <c:v>1.2999999999999999E-3</c:v>
                </c:pt>
                <c:pt idx="2">
                  <c:v>1.4E-3</c:v>
                </c:pt>
                <c:pt idx="3">
                  <c:v>1.5E-3</c:v>
                </c:pt>
                <c:pt idx="4">
                  <c:v>1.6000000000000001E-3</c:v>
                </c:pt>
                <c:pt idx="5">
                  <c:v>1.6999999999999999E-3</c:v>
                </c:pt>
                <c:pt idx="6">
                  <c:v>1.8E-3</c:v>
                </c:pt>
                <c:pt idx="7">
                  <c:v>1.9E-3</c:v>
                </c:pt>
                <c:pt idx="8">
                  <c:v>2E-3</c:v>
                </c:pt>
              </c:numCache>
            </c:numRef>
          </c:xVal>
          <c:yVal>
            <c:numRef>
              <c:f>Français!$J$7:$R$7</c:f>
              <c:numCache>
                <c:formatCode>0.00%</c:formatCode>
                <c:ptCount val="9"/>
                <c:pt idx="0">
                  <c:v>1.5299999999999999E-2</c:v>
                </c:pt>
                <c:pt idx="1">
                  <c:v>1.6299999999999999E-2</c:v>
                </c:pt>
                <c:pt idx="2">
                  <c:v>1.7000000000000001E-2</c:v>
                </c:pt>
                <c:pt idx="3">
                  <c:v>1.7600000000000001E-2</c:v>
                </c:pt>
                <c:pt idx="4">
                  <c:v>1.8100000000000002E-2</c:v>
                </c:pt>
                <c:pt idx="5">
                  <c:v>1.8599999999999998E-2</c:v>
                </c:pt>
                <c:pt idx="6">
                  <c:v>1.9099999999999999E-2</c:v>
                </c:pt>
                <c:pt idx="7">
                  <c:v>1.9599999999999999E-2</c:v>
                </c:pt>
                <c:pt idx="8">
                  <c:v>0.02</c:v>
                </c:pt>
              </c:numCache>
            </c:numRef>
          </c:yVal>
          <c:smooth val="1"/>
          <c:extLst>
            <c:ext xmlns:c16="http://schemas.microsoft.com/office/drawing/2014/chart" uri="{C3380CC4-5D6E-409C-BE32-E72D297353CC}">
              <c16:uniqueId val="{00000000-11B4-4BF4-8C99-068102DC3664}"/>
            </c:ext>
          </c:extLst>
        </c:ser>
        <c:dLbls>
          <c:showLegendKey val="0"/>
          <c:showVal val="0"/>
          <c:showCatName val="0"/>
          <c:showSerName val="0"/>
          <c:showPercent val="0"/>
          <c:showBubbleSize val="0"/>
        </c:dLbls>
        <c:axId val="700076984"/>
        <c:axId val="700082888"/>
      </c:scatterChart>
      <c:valAx>
        <c:axId val="700076984"/>
        <c:scaling>
          <c:orientation val="minMax"/>
          <c:max val="2.1000000000000003E-3"/>
          <c:min val="1.0000000000000002E-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Risque</a:t>
                </a:r>
                <a:r>
                  <a:rPr lang="en-GB" baseline="0"/>
                  <a:t> en </a:t>
                </a:r>
                <a:r>
                  <a:rPr lang="el-GR" baseline="0"/>
                  <a:t>σ</a:t>
                </a:r>
                <a:r>
                  <a:rPr lang="nl-NL" baseline="0"/>
                  <a:t>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082888"/>
        <c:crosses val="autoZero"/>
        <c:crossBetween val="midCat"/>
      </c:valAx>
      <c:valAx>
        <c:axId val="700082888"/>
        <c:scaling>
          <c:orientation val="minMax"/>
          <c:min val="1.3000000000000003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Rendement</a:t>
                </a:r>
                <a:r>
                  <a:rPr lang="en-GB" baseline="0"/>
                  <a:t>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0769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Ventilation</a:t>
            </a:r>
            <a:r>
              <a:rPr lang="en-GB" baseline="0"/>
              <a:t> du Portefeuille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Français!$I$4</c:f>
              <c:strCache>
                <c:ptCount val="1"/>
                <c:pt idx="0">
                  <c:v>A</c:v>
                </c:pt>
              </c:strCache>
            </c:strRef>
          </c:tx>
          <c:spPr>
            <a:solidFill>
              <a:schemeClr val="accent1"/>
            </a:solidFill>
            <a:ln>
              <a:noFill/>
            </a:ln>
            <a:effectLst/>
          </c:spPr>
          <c:invertIfNegative val="0"/>
          <c:cat>
            <c:numRef>
              <c:f>Français!$J$8:$R$8</c:f>
              <c:numCache>
                <c:formatCode>0.00%</c:formatCode>
                <c:ptCount val="9"/>
                <c:pt idx="0">
                  <c:v>1.1999999999999999E-3</c:v>
                </c:pt>
                <c:pt idx="1">
                  <c:v>1.2999999999999999E-3</c:v>
                </c:pt>
                <c:pt idx="2">
                  <c:v>1.4E-3</c:v>
                </c:pt>
                <c:pt idx="3">
                  <c:v>1.5E-3</c:v>
                </c:pt>
                <c:pt idx="4">
                  <c:v>1.6000000000000001E-3</c:v>
                </c:pt>
                <c:pt idx="5">
                  <c:v>1.6999999999999999E-3</c:v>
                </c:pt>
                <c:pt idx="6">
                  <c:v>1.8E-3</c:v>
                </c:pt>
                <c:pt idx="7">
                  <c:v>1.9E-3</c:v>
                </c:pt>
                <c:pt idx="8">
                  <c:v>2E-3</c:v>
                </c:pt>
              </c:numCache>
            </c:numRef>
          </c:cat>
          <c:val>
            <c:numRef>
              <c:f>Français!$J$4:$R$4</c:f>
              <c:numCache>
                <c:formatCode>0%</c:formatCode>
                <c:ptCount val="9"/>
                <c:pt idx="0">
                  <c:v>0.18182820880957243</c:v>
                </c:pt>
                <c:pt idx="1">
                  <c:v>0.24185704326401386</c:v>
                </c:pt>
                <c:pt idx="2">
                  <c:v>0.24427462997547084</c:v>
                </c:pt>
                <c:pt idx="3">
                  <c:v>0.2435183955914636</c:v>
                </c:pt>
                <c:pt idx="4">
                  <c:v>0.24720487079342165</c:v>
                </c:pt>
                <c:pt idx="5">
                  <c:v>0.24904983633119845</c:v>
                </c:pt>
                <c:pt idx="6">
                  <c:v>0.24785971621962333</c:v>
                </c:pt>
                <c:pt idx="7">
                  <c:v>0.11844197564865853</c:v>
                </c:pt>
                <c:pt idx="8">
                  <c:v>0</c:v>
                </c:pt>
              </c:numCache>
            </c:numRef>
          </c:val>
          <c:extLst>
            <c:ext xmlns:c16="http://schemas.microsoft.com/office/drawing/2014/chart" uri="{C3380CC4-5D6E-409C-BE32-E72D297353CC}">
              <c16:uniqueId val="{00000000-7D5B-4778-83BE-8A3C9FC8C059}"/>
            </c:ext>
          </c:extLst>
        </c:ser>
        <c:ser>
          <c:idx val="1"/>
          <c:order val="1"/>
          <c:tx>
            <c:strRef>
              <c:f>Français!$I$5</c:f>
              <c:strCache>
                <c:ptCount val="1"/>
                <c:pt idx="0">
                  <c:v>B</c:v>
                </c:pt>
              </c:strCache>
            </c:strRef>
          </c:tx>
          <c:spPr>
            <a:solidFill>
              <a:schemeClr val="accent2"/>
            </a:solidFill>
            <a:ln>
              <a:noFill/>
            </a:ln>
            <a:effectLst/>
          </c:spPr>
          <c:invertIfNegative val="0"/>
          <c:cat>
            <c:numRef>
              <c:f>Français!$J$8:$R$8</c:f>
              <c:numCache>
                <c:formatCode>0.00%</c:formatCode>
                <c:ptCount val="9"/>
                <c:pt idx="0">
                  <c:v>1.1999999999999999E-3</c:v>
                </c:pt>
                <c:pt idx="1">
                  <c:v>1.2999999999999999E-3</c:v>
                </c:pt>
                <c:pt idx="2">
                  <c:v>1.4E-3</c:v>
                </c:pt>
                <c:pt idx="3">
                  <c:v>1.5E-3</c:v>
                </c:pt>
                <c:pt idx="4">
                  <c:v>1.6000000000000001E-3</c:v>
                </c:pt>
                <c:pt idx="5">
                  <c:v>1.6999999999999999E-3</c:v>
                </c:pt>
                <c:pt idx="6">
                  <c:v>1.8E-3</c:v>
                </c:pt>
                <c:pt idx="7">
                  <c:v>1.9E-3</c:v>
                </c:pt>
                <c:pt idx="8">
                  <c:v>2E-3</c:v>
                </c:pt>
              </c:numCache>
            </c:numRef>
          </c:cat>
          <c:val>
            <c:numRef>
              <c:f>Français!$J$5:$R$5</c:f>
              <c:numCache>
                <c:formatCode>0%</c:formatCode>
                <c:ptCount val="9"/>
                <c:pt idx="0">
                  <c:v>0.81817179119339634</c:v>
                </c:pt>
                <c:pt idx="1">
                  <c:v>0.57851154357167767</c:v>
                </c:pt>
                <c:pt idx="2">
                  <c:v>0.43495693756002202</c:v>
                </c:pt>
                <c:pt idx="3">
                  <c:v>0.31403206003819201</c:v>
                </c:pt>
                <c:pt idx="4">
                  <c:v>0.20128117631899486</c:v>
                </c:pt>
                <c:pt idx="5">
                  <c:v>9.7055451094976583E-2</c:v>
                </c:pt>
                <c:pt idx="6">
                  <c:v>0</c:v>
                </c:pt>
                <c:pt idx="7">
                  <c:v>0</c:v>
                </c:pt>
                <c:pt idx="8">
                  <c:v>0</c:v>
                </c:pt>
              </c:numCache>
            </c:numRef>
          </c:val>
          <c:extLst>
            <c:ext xmlns:c16="http://schemas.microsoft.com/office/drawing/2014/chart" uri="{C3380CC4-5D6E-409C-BE32-E72D297353CC}">
              <c16:uniqueId val="{00000001-7D5B-4778-83BE-8A3C9FC8C059}"/>
            </c:ext>
          </c:extLst>
        </c:ser>
        <c:ser>
          <c:idx val="2"/>
          <c:order val="2"/>
          <c:tx>
            <c:strRef>
              <c:f>Français!$I$6</c:f>
              <c:strCache>
                <c:ptCount val="1"/>
                <c:pt idx="0">
                  <c:v>C</c:v>
                </c:pt>
              </c:strCache>
            </c:strRef>
          </c:tx>
          <c:spPr>
            <a:solidFill>
              <a:schemeClr val="accent3"/>
            </a:solidFill>
            <a:ln>
              <a:noFill/>
            </a:ln>
            <a:effectLst/>
          </c:spPr>
          <c:invertIfNegative val="0"/>
          <c:cat>
            <c:numRef>
              <c:f>Français!$J$8:$R$8</c:f>
              <c:numCache>
                <c:formatCode>0.00%</c:formatCode>
                <c:ptCount val="9"/>
                <c:pt idx="0">
                  <c:v>1.1999999999999999E-3</c:v>
                </c:pt>
                <c:pt idx="1">
                  <c:v>1.2999999999999999E-3</c:v>
                </c:pt>
                <c:pt idx="2">
                  <c:v>1.4E-3</c:v>
                </c:pt>
                <c:pt idx="3">
                  <c:v>1.5E-3</c:v>
                </c:pt>
                <c:pt idx="4">
                  <c:v>1.6000000000000001E-3</c:v>
                </c:pt>
                <c:pt idx="5">
                  <c:v>1.6999999999999999E-3</c:v>
                </c:pt>
                <c:pt idx="6">
                  <c:v>1.8E-3</c:v>
                </c:pt>
                <c:pt idx="7">
                  <c:v>1.9E-3</c:v>
                </c:pt>
                <c:pt idx="8">
                  <c:v>2E-3</c:v>
                </c:pt>
              </c:numCache>
            </c:numRef>
          </c:cat>
          <c:val>
            <c:numRef>
              <c:f>Français!$J$6:$R$6</c:f>
              <c:numCache>
                <c:formatCode>0%</c:formatCode>
                <c:ptCount val="9"/>
                <c:pt idx="0">
                  <c:v>0</c:v>
                </c:pt>
                <c:pt idx="1">
                  <c:v>0.17963141316128733</c:v>
                </c:pt>
                <c:pt idx="2">
                  <c:v>0.32076843247301295</c:v>
                </c:pt>
                <c:pt idx="3">
                  <c:v>0.44244954435563927</c:v>
                </c:pt>
                <c:pt idx="4">
                  <c:v>0.55151395287792704</c:v>
                </c:pt>
                <c:pt idx="5">
                  <c:v>0.65389471259175325</c:v>
                </c:pt>
                <c:pt idx="6">
                  <c:v>0.75214028378030784</c:v>
                </c:pt>
                <c:pt idx="7">
                  <c:v>0.88155802435135155</c:v>
                </c:pt>
                <c:pt idx="8">
                  <c:v>1.0000000040900108</c:v>
                </c:pt>
              </c:numCache>
            </c:numRef>
          </c:val>
          <c:extLst>
            <c:ext xmlns:c16="http://schemas.microsoft.com/office/drawing/2014/chart" uri="{C3380CC4-5D6E-409C-BE32-E72D297353CC}">
              <c16:uniqueId val="{00000002-7D5B-4778-83BE-8A3C9FC8C059}"/>
            </c:ext>
          </c:extLst>
        </c:ser>
        <c:dLbls>
          <c:showLegendKey val="0"/>
          <c:showVal val="0"/>
          <c:showCatName val="0"/>
          <c:showSerName val="0"/>
          <c:showPercent val="0"/>
          <c:showBubbleSize val="0"/>
        </c:dLbls>
        <c:gapWidth val="150"/>
        <c:overlap val="100"/>
        <c:axId val="645720096"/>
        <c:axId val="645723048"/>
      </c:barChart>
      <c:catAx>
        <c:axId val="645720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aseline="0"/>
                  <a:t>Niveau de risque en </a:t>
                </a:r>
                <a:r>
                  <a:rPr lang="el-GR" baseline="0"/>
                  <a:t>σ</a:t>
                </a:r>
                <a:r>
                  <a:rPr lang="nl-NL" baseline="0"/>
                  <a:t>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723048"/>
        <c:crosses val="autoZero"/>
        <c:auto val="1"/>
        <c:lblAlgn val="ctr"/>
        <c:lblOffset val="100"/>
        <c:noMultiLvlLbl val="0"/>
      </c:catAx>
      <c:valAx>
        <c:axId val="645723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Secteurs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72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57228</xdr:colOff>
      <xdr:row>8</xdr:row>
      <xdr:rowOff>165070</xdr:rowOff>
    </xdr:from>
    <xdr:to>
      <xdr:col>14</xdr:col>
      <xdr:colOff>268765</xdr:colOff>
      <xdr:row>23</xdr:row>
      <xdr:rowOff>63663</xdr:rowOff>
    </xdr:to>
    <xdr:graphicFrame macro="">
      <xdr:nvGraphicFramePr>
        <xdr:cNvPr id="7" name="Chart 6">
          <a:extLst>
            <a:ext uri="{FF2B5EF4-FFF2-40B4-BE49-F238E27FC236}">
              <a16:creationId xmlns:a16="http://schemas.microsoft.com/office/drawing/2014/main" id="{101E6ACD-9427-41A8-8962-34F6C773F7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389771</xdr:colOff>
      <xdr:row>8</xdr:row>
      <xdr:rowOff>173918</xdr:rowOff>
    </xdr:from>
    <xdr:to>
      <xdr:col>20</xdr:col>
      <xdr:colOff>205622</xdr:colOff>
      <xdr:row>26</xdr:row>
      <xdr:rowOff>6797</xdr:rowOff>
    </xdr:to>
    <xdr:graphicFrame macro="">
      <xdr:nvGraphicFramePr>
        <xdr:cNvPr id="8" name="Chart 7">
          <a:extLst>
            <a:ext uri="{FF2B5EF4-FFF2-40B4-BE49-F238E27FC236}">
              <a16:creationId xmlns:a16="http://schemas.microsoft.com/office/drawing/2014/main" id="{EE353437-46D1-467B-BBBB-188BCA9E39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57228</xdr:colOff>
      <xdr:row>8</xdr:row>
      <xdr:rowOff>165070</xdr:rowOff>
    </xdr:from>
    <xdr:to>
      <xdr:col>14</xdr:col>
      <xdr:colOff>268765</xdr:colOff>
      <xdr:row>23</xdr:row>
      <xdr:rowOff>63663</xdr:rowOff>
    </xdr:to>
    <xdr:graphicFrame macro="">
      <xdr:nvGraphicFramePr>
        <xdr:cNvPr id="2" name="Chart 6">
          <a:extLst>
            <a:ext uri="{FF2B5EF4-FFF2-40B4-BE49-F238E27FC236}">
              <a16:creationId xmlns:a16="http://schemas.microsoft.com/office/drawing/2014/main" id="{C10EDF24-D6AF-4A3F-85C8-04AFCFBD0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389771</xdr:colOff>
      <xdr:row>8</xdr:row>
      <xdr:rowOff>173918</xdr:rowOff>
    </xdr:from>
    <xdr:to>
      <xdr:col>20</xdr:col>
      <xdr:colOff>205622</xdr:colOff>
      <xdr:row>26</xdr:row>
      <xdr:rowOff>6797</xdr:rowOff>
    </xdr:to>
    <xdr:graphicFrame macro="">
      <xdr:nvGraphicFramePr>
        <xdr:cNvPr id="3" name="Chart 7">
          <a:extLst>
            <a:ext uri="{FF2B5EF4-FFF2-40B4-BE49-F238E27FC236}">
              <a16:creationId xmlns:a16="http://schemas.microsoft.com/office/drawing/2014/main" id="{74020096-CCDC-4E63-A6B1-AE59E616A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BB0-E807-49B4-8CDA-37AD77F4DC8D}">
  <dimension ref="A1:D10004"/>
  <sheetViews>
    <sheetView workbookViewId="0"/>
  </sheetViews>
  <sheetFormatPr baseColWidth="10" defaultColWidth="10.85546875" defaultRowHeight="15" x14ac:dyDescent="0.25"/>
  <cols>
    <col min="1" max="2" width="36.5703125" customWidth="1"/>
  </cols>
  <sheetData>
    <row r="1" spans="1:3" x14ac:dyDescent="0.25">
      <c r="A1" s="6" t="s">
        <v>4</v>
      </c>
    </row>
    <row r="3" spans="1:3" x14ac:dyDescent="0.25">
      <c r="A3" t="s">
        <v>5</v>
      </c>
      <c r="B3" t="s">
        <v>6</v>
      </c>
      <c r="C3">
        <v>0</v>
      </c>
    </row>
    <row r="4" spans="1:3" x14ac:dyDescent="0.25">
      <c r="A4" t="s">
        <v>7</v>
      </c>
    </row>
    <row r="5" spans="1:3" x14ac:dyDescent="0.25">
      <c r="A5" t="s">
        <v>8</v>
      </c>
    </row>
    <row r="7" spans="1:3" x14ac:dyDescent="0.25">
      <c r="A7" s="6" t="s">
        <v>9</v>
      </c>
      <c r="B7" t="s">
        <v>10</v>
      </c>
    </row>
    <row r="8" spans="1:3" x14ac:dyDescent="0.25">
      <c r="B8">
        <v>2</v>
      </c>
    </row>
    <row r="10" spans="1:3" x14ac:dyDescent="0.25">
      <c r="A10" t="s">
        <v>11</v>
      </c>
    </row>
    <row r="11" spans="1:3" x14ac:dyDescent="0.25">
      <c r="A11" t="e">
        <f>CB_DATA_!#REF!</f>
        <v>#REF!</v>
      </c>
      <c r="B11" t="e">
        <f>English!#REF!</f>
        <v>#REF!</v>
      </c>
    </row>
    <row r="13" spans="1:3" x14ac:dyDescent="0.25">
      <c r="A13" t="s">
        <v>12</v>
      </c>
    </row>
    <row r="14" spans="1:3" x14ac:dyDescent="0.25">
      <c r="A14" t="s">
        <v>16</v>
      </c>
      <c r="B14" t="s">
        <v>20</v>
      </c>
    </row>
    <row r="16" spans="1:3" x14ac:dyDescent="0.25">
      <c r="A16" t="s">
        <v>13</v>
      </c>
    </row>
    <row r="19" spans="1:2" x14ac:dyDescent="0.25">
      <c r="A19" t="s">
        <v>14</v>
      </c>
    </row>
    <row r="20" spans="1:2" x14ac:dyDescent="0.25">
      <c r="A20">
        <v>31</v>
      </c>
      <c r="B20">
        <v>26</v>
      </c>
    </row>
    <row r="25" spans="1:2" x14ac:dyDescent="0.25">
      <c r="A25" s="6" t="s">
        <v>15</v>
      </c>
    </row>
    <row r="26" spans="1:2" x14ac:dyDescent="0.25">
      <c r="A26" s="7" t="s">
        <v>17</v>
      </c>
    </row>
    <row r="27" spans="1:2" x14ac:dyDescent="0.25">
      <c r="A27" t="s">
        <v>18</v>
      </c>
    </row>
    <row r="28" spans="1:2" x14ac:dyDescent="0.25">
      <c r="A28" s="7" t="s">
        <v>19</v>
      </c>
    </row>
    <row r="29" spans="1:2" x14ac:dyDescent="0.25">
      <c r="A29" s="7" t="s">
        <v>29</v>
      </c>
    </row>
    <row r="30" spans="1:2" x14ac:dyDescent="0.25">
      <c r="A30" t="s">
        <v>35</v>
      </c>
    </row>
    <row r="31" spans="1:2" x14ac:dyDescent="0.25">
      <c r="A31" s="7" t="s">
        <v>30</v>
      </c>
    </row>
    <row r="10000" spans="1:1" x14ac:dyDescent="0.25">
      <c r="A10000" t="s">
        <v>28</v>
      </c>
    </row>
    <row r="10001" spans="1:4" x14ac:dyDescent="0.25">
      <c r="A10001" t="str">
        <f>"{0.MEAN}"</f>
        <v>{0.MEAN}</v>
      </c>
    </row>
    <row r="10002" spans="1:4" x14ac:dyDescent="0.25">
      <c r="A10002" t="b">
        <f>"{0.STDDEV}" &lt;= 14</f>
        <v>0</v>
      </c>
    </row>
    <row r="10004" spans="1:4" x14ac:dyDescent="0.25">
      <c r="A10004" t="b">
        <f>English!C7 = 10000</f>
        <v>0</v>
      </c>
      <c r="B10004" t="b">
        <f>$C$10004 = $D$10004</f>
        <v>0</v>
      </c>
      <c r="C10004">
        <f>English!C7</f>
        <v>9999.9999999906995</v>
      </c>
      <c r="D10004">
        <f>10000</f>
        <v>10000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DF3E-DACA-42FD-AA1E-CF58D72721B8}">
  <dimension ref="A2:R36"/>
  <sheetViews>
    <sheetView zoomScale="175" zoomScaleNormal="175" workbookViewId="0">
      <selection activeCell="A21" sqref="A21"/>
    </sheetView>
  </sheetViews>
  <sheetFormatPr baseColWidth="10" defaultColWidth="10.85546875" defaultRowHeight="15" x14ac:dyDescent="0.25"/>
  <cols>
    <col min="1" max="1" width="26.140625" bestFit="1" customWidth="1"/>
    <col min="2" max="2" width="12.7109375" customWidth="1"/>
    <col min="3" max="3" width="14.140625" customWidth="1"/>
    <col min="8" max="8" width="8" customWidth="1"/>
  </cols>
  <sheetData>
    <row r="2" spans="1:18" ht="15.75" thickBot="1" x14ac:dyDescent="0.3"/>
    <row r="3" spans="1:18" x14ac:dyDescent="0.25">
      <c r="A3" s="51" t="s">
        <v>32</v>
      </c>
      <c r="B3" s="52" t="s">
        <v>36</v>
      </c>
      <c r="C3" s="52" t="s">
        <v>43</v>
      </c>
      <c r="D3" s="52" t="s">
        <v>31</v>
      </c>
      <c r="E3" s="53" t="s">
        <v>33</v>
      </c>
      <c r="F3" s="53" t="s">
        <v>33</v>
      </c>
      <c r="G3" s="54" t="s">
        <v>31</v>
      </c>
      <c r="I3" s="51" t="s">
        <v>38</v>
      </c>
      <c r="J3" s="64">
        <v>1</v>
      </c>
      <c r="K3" s="64">
        <v>2</v>
      </c>
      <c r="L3" s="64">
        <v>3</v>
      </c>
      <c r="M3" s="64">
        <v>4</v>
      </c>
      <c r="N3" s="64">
        <v>5</v>
      </c>
      <c r="O3" s="64">
        <v>6</v>
      </c>
      <c r="P3" s="64">
        <v>7</v>
      </c>
      <c r="Q3" s="64">
        <v>8</v>
      </c>
      <c r="R3" s="65">
        <v>9</v>
      </c>
    </row>
    <row r="4" spans="1:18" x14ac:dyDescent="0.25">
      <c r="A4" s="47" t="s">
        <v>0</v>
      </c>
      <c r="B4" s="55">
        <v>0.2436639355677869</v>
      </c>
      <c r="C4" s="37">
        <f>B4*$B$9</f>
        <v>2436.6393556778689</v>
      </c>
      <c r="D4" s="56">
        <v>1.6500000000000001E-2</v>
      </c>
      <c r="E4" s="57">
        <v>1.5E-3</v>
      </c>
      <c r="F4" s="37">
        <f>E4*C4</f>
        <v>3.6549590335168034</v>
      </c>
      <c r="G4" s="58">
        <f>C4*D4</f>
        <v>40.204549368684837</v>
      </c>
      <c r="I4" s="66" t="s">
        <v>0</v>
      </c>
      <c r="J4" s="67">
        <v>0.18182820880957243</v>
      </c>
      <c r="K4" s="67">
        <v>0.24185704326401386</v>
      </c>
      <c r="L4" s="67">
        <v>0.24427462997547084</v>
      </c>
      <c r="M4" s="67">
        <v>0.2435183955914636</v>
      </c>
      <c r="N4" s="67">
        <v>0.24720487079342165</v>
      </c>
      <c r="O4" s="67">
        <v>0.24904983633119845</v>
      </c>
      <c r="P4" s="67">
        <v>0.24785971621962333</v>
      </c>
      <c r="Q4" s="67">
        <v>0.11844197564865853</v>
      </c>
      <c r="R4" s="68">
        <v>0</v>
      </c>
    </row>
    <row r="5" spans="1:18" x14ac:dyDescent="0.25">
      <c r="A5" s="47" t="s">
        <v>1</v>
      </c>
      <c r="B5" s="55">
        <v>0.43538374253000223</v>
      </c>
      <c r="C5" s="37">
        <f t="shared" ref="C5:C6" si="0">B5*$B$9</f>
        <v>4353.837425300022</v>
      </c>
      <c r="D5" s="56">
        <v>1.4999999999999999E-2</v>
      </c>
      <c r="E5" s="57">
        <v>1.1999999999999999E-3</v>
      </c>
      <c r="F5" s="37">
        <f t="shared" ref="F5:F6" si="1">E5*C5</f>
        <v>5.2246049103600258</v>
      </c>
      <c r="G5" s="58">
        <f>C5*D5</f>
        <v>65.307561379500328</v>
      </c>
      <c r="I5" s="66" t="s">
        <v>1</v>
      </c>
      <c r="J5" s="67">
        <v>0.81817179119339634</v>
      </c>
      <c r="K5" s="67">
        <v>0.57851154357167767</v>
      </c>
      <c r="L5" s="67">
        <v>0.43495693756002202</v>
      </c>
      <c r="M5" s="67">
        <v>0.31403206003819201</v>
      </c>
      <c r="N5" s="67">
        <v>0.20128117631899486</v>
      </c>
      <c r="O5" s="67">
        <v>9.7055451094976583E-2</v>
      </c>
      <c r="P5" s="67">
        <v>0</v>
      </c>
      <c r="Q5" s="67">
        <v>0</v>
      </c>
      <c r="R5" s="68">
        <v>0</v>
      </c>
    </row>
    <row r="6" spans="1:18" x14ac:dyDescent="0.25">
      <c r="A6" s="47" t="s">
        <v>2</v>
      </c>
      <c r="B6" s="55">
        <v>0.32095232190128087</v>
      </c>
      <c r="C6" s="37">
        <f t="shared" si="0"/>
        <v>3209.5232190128086</v>
      </c>
      <c r="D6" s="56">
        <v>0.02</v>
      </c>
      <c r="E6" s="57">
        <v>2E-3</v>
      </c>
      <c r="F6" s="37">
        <f t="shared" si="1"/>
        <v>6.4190464380256174</v>
      </c>
      <c r="G6" s="58">
        <f>C6*D6</f>
        <v>64.190464380256174</v>
      </c>
      <c r="I6" s="66" t="s">
        <v>2</v>
      </c>
      <c r="J6" s="67">
        <v>0</v>
      </c>
      <c r="K6" s="67">
        <v>0.17963141316128733</v>
      </c>
      <c r="L6" s="67">
        <v>0.32076843247301295</v>
      </c>
      <c r="M6" s="67">
        <v>0.44244954435563927</v>
      </c>
      <c r="N6" s="67">
        <v>0.55151395287792704</v>
      </c>
      <c r="O6" s="67">
        <v>0.65389471259175325</v>
      </c>
      <c r="P6" s="67">
        <v>0.75214028378030784</v>
      </c>
      <c r="Q6" s="67">
        <v>0.88155802435135155</v>
      </c>
      <c r="R6" s="68">
        <v>1.0000000040900108</v>
      </c>
    </row>
    <row r="7" spans="1:18" ht="15.75" thickBot="1" x14ac:dyDescent="0.3">
      <c r="A7" s="59" t="s">
        <v>3</v>
      </c>
      <c r="B7" s="60">
        <f>SUM(B4:B6)</f>
        <v>0.99999999999906997</v>
      </c>
      <c r="C7" s="61">
        <f>SUM(C4:C6)</f>
        <v>9999.9999999906995</v>
      </c>
      <c r="D7" s="62"/>
      <c r="E7" s="62"/>
      <c r="F7" s="62"/>
      <c r="G7" s="63">
        <f>SUM(G4:G6)</f>
        <v>169.70257512844134</v>
      </c>
      <c r="I7" s="66" t="s">
        <v>31</v>
      </c>
      <c r="J7" s="69">
        <v>1.5299999999999999E-2</v>
      </c>
      <c r="K7" s="69">
        <v>1.6299999999999999E-2</v>
      </c>
      <c r="L7" s="69">
        <v>1.7000000000000001E-2</v>
      </c>
      <c r="M7" s="69">
        <v>1.7600000000000001E-2</v>
      </c>
      <c r="N7" s="69">
        <v>1.8100000000000002E-2</v>
      </c>
      <c r="O7" s="69">
        <v>1.8599999999999998E-2</v>
      </c>
      <c r="P7" s="69">
        <v>1.9099999999999999E-2</v>
      </c>
      <c r="Q7" s="69">
        <v>1.9599999999999999E-2</v>
      </c>
      <c r="R7" s="70">
        <v>0.02</v>
      </c>
    </row>
    <row r="8" spans="1:18" ht="15.75" thickBot="1" x14ac:dyDescent="0.3">
      <c r="G8" s="3" t="s">
        <v>27</v>
      </c>
      <c r="I8" s="59" t="s">
        <v>41</v>
      </c>
      <c r="J8" s="71">
        <v>1.1999999999999999E-3</v>
      </c>
      <c r="K8" s="71">
        <v>1.2999999999999999E-3</v>
      </c>
      <c r="L8" s="71">
        <v>1.4E-3</v>
      </c>
      <c r="M8" s="71">
        <v>1.5E-3</v>
      </c>
      <c r="N8" s="71">
        <v>1.6000000000000001E-3</v>
      </c>
      <c r="O8" s="71">
        <v>1.6999999999999999E-3</v>
      </c>
      <c r="P8" s="71">
        <v>1.8E-3</v>
      </c>
      <c r="Q8" s="71">
        <v>1.9E-3</v>
      </c>
      <c r="R8" s="72">
        <v>2E-3</v>
      </c>
    </row>
    <row r="9" spans="1:18" x14ac:dyDescent="0.25">
      <c r="A9" s="43" t="s">
        <v>34</v>
      </c>
      <c r="B9" s="44">
        <v>10000</v>
      </c>
    </row>
    <row r="10" spans="1:18" x14ac:dyDescent="0.25">
      <c r="A10" s="45" t="s">
        <v>37</v>
      </c>
      <c r="B10" s="46">
        <v>14</v>
      </c>
    </row>
    <row r="11" spans="1:18" x14ac:dyDescent="0.25">
      <c r="A11" s="47" t="s">
        <v>39</v>
      </c>
      <c r="B11" s="48">
        <f>B10/B9</f>
        <v>1.4E-3</v>
      </c>
    </row>
    <row r="12" spans="1:18" ht="15.75" thickBot="1" x14ac:dyDescent="0.3">
      <c r="A12" s="49" t="s">
        <v>40</v>
      </c>
      <c r="B12" s="50">
        <f>G7/B9</f>
        <v>1.6970257512844134E-2</v>
      </c>
    </row>
    <row r="14" spans="1:18" ht="15.75" thickBot="1" x14ac:dyDescent="0.3">
      <c r="A14" s="14" t="s">
        <v>21</v>
      </c>
      <c r="B14" s="11" t="s">
        <v>0</v>
      </c>
      <c r="C14" s="11" t="s">
        <v>1</v>
      </c>
      <c r="D14" s="11" t="s">
        <v>2</v>
      </c>
      <c r="I14" s="10"/>
      <c r="J14" s="10" t="s">
        <v>27</v>
      </c>
    </row>
    <row r="15" spans="1:18" x14ac:dyDescent="0.25">
      <c r="A15" s="12" t="s">
        <v>0</v>
      </c>
      <c r="B15" s="15">
        <f>F4</f>
        <v>3.6549590335168034</v>
      </c>
      <c r="C15" s="16">
        <v>0</v>
      </c>
      <c r="D15" s="17">
        <v>0</v>
      </c>
      <c r="E15" s="5"/>
      <c r="F15" s="5"/>
      <c r="I15" s="4"/>
      <c r="J15" s="1"/>
    </row>
    <row r="16" spans="1:18" x14ac:dyDescent="0.25">
      <c r="A16" s="12" t="s">
        <v>1</v>
      </c>
      <c r="B16" s="18">
        <v>0</v>
      </c>
      <c r="C16" s="19">
        <f>F5</f>
        <v>5.2246049103600258</v>
      </c>
      <c r="D16" s="20">
        <v>0</v>
      </c>
      <c r="E16" s="5"/>
      <c r="F16" s="5"/>
      <c r="I16" s="5"/>
      <c r="J16" s="2"/>
    </row>
    <row r="17" spans="1:12" ht="15.75" thickBot="1" x14ac:dyDescent="0.3">
      <c r="A17" s="12" t="s">
        <v>2</v>
      </c>
      <c r="B17" s="21">
        <v>0</v>
      </c>
      <c r="C17" s="22">
        <v>0</v>
      </c>
      <c r="D17" s="23">
        <f>F6</f>
        <v>6.4190464380256174</v>
      </c>
      <c r="E17" s="5"/>
      <c r="F17" s="5"/>
      <c r="I17" s="5"/>
      <c r="J17" s="2"/>
    </row>
    <row r="18" spans="1:12" x14ac:dyDescent="0.25">
      <c r="A18" s="13"/>
      <c r="E18" s="5"/>
      <c r="F18" s="5"/>
    </row>
    <row r="19" spans="1:12" ht="15.75" thickBot="1" x14ac:dyDescent="0.3">
      <c r="A19" s="14" t="s">
        <v>22</v>
      </c>
      <c r="B19" s="11" t="s">
        <v>0</v>
      </c>
      <c r="C19" s="11" t="s">
        <v>1</v>
      </c>
      <c r="D19" s="11" t="s">
        <v>2</v>
      </c>
    </row>
    <row r="20" spans="1:12" x14ac:dyDescent="0.25">
      <c r="A20" s="12" t="s">
        <v>0</v>
      </c>
      <c r="B20" s="24">
        <v>1</v>
      </c>
      <c r="C20" s="25">
        <v>0.75</v>
      </c>
      <c r="D20" s="26">
        <v>0.75</v>
      </c>
    </row>
    <row r="21" spans="1:12" x14ac:dyDescent="0.25">
      <c r="A21" s="12" t="s">
        <v>1</v>
      </c>
      <c r="B21" s="27">
        <v>0.75</v>
      </c>
      <c r="C21" s="28">
        <v>1</v>
      </c>
      <c r="D21" s="29">
        <v>0.75</v>
      </c>
    </row>
    <row r="22" spans="1:12" ht="15.75" thickBot="1" x14ac:dyDescent="0.3">
      <c r="A22" s="12" t="s">
        <v>2</v>
      </c>
      <c r="B22" s="30">
        <v>0.75</v>
      </c>
      <c r="C22" s="31">
        <v>0.75</v>
      </c>
      <c r="D22" s="32">
        <v>1</v>
      </c>
    </row>
    <row r="23" spans="1:12" x14ac:dyDescent="0.25">
      <c r="A23" s="13"/>
    </row>
    <row r="24" spans="1:12" ht="15.75" thickBot="1" x14ac:dyDescent="0.3">
      <c r="A24" s="14" t="s">
        <v>23</v>
      </c>
      <c r="B24" s="11" t="s">
        <v>0</v>
      </c>
      <c r="C24" s="11" t="s">
        <v>1</v>
      </c>
      <c r="D24" s="11" t="s">
        <v>2</v>
      </c>
    </row>
    <row r="25" spans="1:12" x14ac:dyDescent="0.25">
      <c r="A25" s="12" t="s">
        <v>0</v>
      </c>
      <c r="B25" s="33" cm="1">
        <f t="array" ref="B25:D27">MMULT(MMULT(sigma,rho),sigma)</f>
        <v>13.358725536686086</v>
      </c>
      <c r="C25" s="34">
        <v>14.321787685257469</v>
      </c>
      <c r="D25" s="35">
        <v>17.596013823919193</v>
      </c>
      <c r="J25" s="2"/>
    </row>
    <row r="26" spans="1:12" x14ac:dyDescent="0.25">
      <c r="A26" s="12" t="s">
        <v>1</v>
      </c>
      <c r="B26" s="36">
        <v>14.321787685257469</v>
      </c>
      <c r="C26" s="37">
        <v>27.296496469358093</v>
      </c>
      <c r="D26" s="38">
        <v>25.152736154953256</v>
      </c>
      <c r="J26" s="2"/>
    </row>
    <row r="27" spans="1:12" ht="15.75" thickBot="1" x14ac:dyDescent="0.3">
      <c r="A27" s="12" t="s">
        <v>2</v>
      </c>
      <c r="B27" s="39">
        <v>17.596013823919193</v>
      </c>
      <c r="C27" s="40">
        <v>25.152736154953256</v>
      </c>
      <c r="D27" s="41">
        <v>41.204157173529367</v>
      </c>
      <c r="J27" s="2"/>
    </row>
    <row r="28" spans="1:12" x14ac:dyDescent="0.25">
      <c r="I28" s="8"/>
      <c r="J28" s="2"/>
    </row>
    <row r="30" spans="1:12" x14ac:dyDescent="0.25">
      <c r="A30" s="13" t="s">
        <v>24</v>
      </c>
      <c r="B30" s="42">
        <f>SUM(_xlfn.ANCHORARRAY(B25))</f>
        <v>196.00045450783341</v>
      </c>
      <c r="C30" t="s">
        <v>42</v>
      </c>
    </row>
    <row r="31" spans="1:12" x14ac:dyDescent="0.25">
      <c r="A31" s="13" t="s">
        <v>25</v>
      </c>
      <c r="B31" s="42">
        <f>SQRT(B30)</f>
        <v>14.000016232413211</v>
      </c>
      <c r="C31" t="s">
        <v>26</v>
      </c>
      <c r="I31" s="1"/>
      <c r="J31" s="4"/>
      <c r="K31" s="5"/>
      <c r="L31" s="5"/>
    </row>
    <row r="32" spans="1:12" x14ac:dyDescent="0.25">
      <c r="A32" t="s">
        <v>27</v>
      </c>
      <c r="B32" s="4" t="s">
        <v>27</v>
      </c>
      <c r="I32" s="1"/>
      <c r="J32" s="4"/>
      <c r="K32" s="5"/>
      <c r="L32" s="5"/>
    </row>
    <row r="33" spans="9:12" x14ac:dyDescent="0.25">
      <c r="I33" s="1"/>
      <c r="J33" s="4"/>
      <c r="K33" s="5"/>
      <c r="L33" s="5"/>
    </row>
    <row r="34" spans="9:12" x14ac:dyDescent="0.25">
      <c r="I34" s="1"/>
      <c r="J34" s="4"/>
      <c r="K34" s="5"/>
      <c r="L34" s="5"/>
    </row>
    <row r="35" spans="9:12" x14ac:dyDescent="0.25">
      <c r="I35" s="1"/>
      <c r="J35" s="4"/>
      <c r="K35" s="5"/>
      <c r="L35" s="5"/>
    </row>
    <row r="36" spans="9:12" x14ac:dyDescent="0.25">
      <c r="I36" s="9" t="s">
        <v>27</v>
      </c>
      <c r="J36" s="4" t="s">
        <v>27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F66F-511C-4292-87E7-6D25DEA0D0D5}">
  <dimension ref="A2:R36"/>
  <sheetViews>
    <sheetView tabSelected="1" topLeftCell="F1" zoomScale="175" zoomScaleNormal="175" workbookViewId="0">
      <selection activeCell="G15" sqref="G15"/>
    </sheetView>
  </sheetViews>
  <sheetFormatPr baseColWidth="10" defaultColWidth="10.85546875" defaultRowHeight="15" x14ac:dyDescent="0.25"/>
  <cols>
    <col min="1" max="1" width="28.7109375" bestFit="1" customWidth="1"/>
    <col min="2" max="2" width="12.7109375" customWidth="1"/>
    <col min="3" max="3" width="14.140625" customWidth="1"/>
    <col min="8" max="8" width="8" customWidth="1"/>
  </cols>
  <sheetData>
    <row r="2" spans="1:18" ht="15.75" thickBot="1" x14ac:dyDescent="0.3"/>
    <row r="3" spans="1:18" x14ac:dyDescent="0.25">
      <c r="A3" s="51" t="s">
        <v>44</v>
      </c>
      <c r="B3" s="52" t="s">
        <v>45</v>
      </c>
      <c r="C3" s="52" t="s">
        <v>46</v>
      </c>
      <c r="D3" s="52" t="s">
        <v>47</v>
      </c>
      <c r="E3" s="53" t="s">
        <v>48</v>
      </c>
      <c r="F3" s="53" t="s">
        <v>48</v>
      </c>
      <c r="G3" s="54" t="s">
        <v>47</v>
      </c>
      <c r="I3" s="51" t="s">
        <v>38</v>
      </c>
      <c r="J3" s="64">
        <v>1</v>
      </c>
      <c r="K3" s="64">
        <v>2</v>
      </c>
      <c r="L3" s="64">
        <v>3</v>
      </c>
      <c r="M3" s="64">
        <v>4</v>
      </c>
      <c r="N3" s="64">
        <v>5</v>
      </c>
      <c r="O3" s="64">
        <v>6</v>
      </c>
      <c r="P3" s="64">
        <v>7</v>
      </c>
      <c r="Q3" s="64">
        <v>8</v>
      </c>
      <c r="R3" s="65">
        <v>9</v>
      </c>
    </row>
    <row r="4" spans="1:18" x14ac:dyDescent="0.25">
      <c r="A4" s="47" t="s">
        <v>0</v>
      </c>
      <c r="B4" s="55">
        <v>0.2436639355677869</v>
      </c>
      <c r="C4" s="37">
        <f>B4*$B$9</f>
        <v>2436.6393556778689</v>
      </c>
      <c r="D4" s="56">
        <v>1.6500000000000001E-2</v>
      </c>
      <c r="E4" s="57">
        <v>1.5E-3</v>
      </c>
      <c r="F4" s="37">
        <f>E4*C4</f>
        <v>3.6549590335168034</v>
      </c>
      <c r="G4" s="58">
        <f>C4*D4</f>
        <v>40.204549368684837</v>
      </c>
      <c r="I4" s="66" t="s">
        <v>0</v>
      </c>
      <c r="J4" s="67">
        <v>0.18182820880957243</v>
      </c>
      <c r="K4" s="67">
        <v>0.24185704326401386</v>
      </c>
      <c r="L4" s="67">
        <v>0.24427462997547084</v>
      </c>
      <c r="M4" s="67">
        <v>0.2435183955914636</v>
      </c>
      <c r="N4" s="67">
        <v>0.24720487079342165</v>
      </c>
      <c r="O4" s="67">
        <v>0.24904983633119845</v>
      </c>
      <c r="P4" s="67">
        <v>0.24785971621962333</v>
      </c>
      <c r="Q4" s="67">
        <v>0.11844197564865853</v>
      </c>
      <c r="R4" s="68">
        <v>0</v>
      </c>
    </row>
    <row r="5" spans="1:18" x14ac:dyDescent="0.25">
      <c r="A5" s="47" t="s">
        <v>1</v>
      </c>
      <c r="B5" s="55">
        <v>0.43538374253000223</v>
      </c>
      <c r="C5" s="37">
        <f t="shared" ref="C5:C6" si="0">B5*$B$9</f>
        <v>4353.837425300022</v>
      </c>
      <c r="D5" s="56">
        <v>1.4999999999999999E-2</v>
      </c>
      <c r="E5" s="57">
        <v>1.1999999999999999E-3</v>
      </c>
      <c r="F5" s="37">
        <f t="shared" ref="F5:F6" si="1">E5*C5</f>
        <v>5.2246049103600258</v>
      </c>
      <c r="G5" s="58">
        <f>C5*D5</f>
        <v>65.307561379500328</v>
      </c>
      <c r="I5" s="66" t="s">
        <v>1</v>
      </c>
      <c r="J5" s="67">
        <v>0.81817179119339634</v>
      </c>
      <c r="K5" s="67">
        <v>0.57851154357167767</v>
      </c>
      <c r="L5" s="67">
        <v>0.43495693756002202</v>
      </c>
      <c r="M5" s="67">
        <v>0.31403206003819201</v>
      </c>
      <c r="N5" s="67">
        <v>0.20128117631899486</v>
      </c>
      <c r="O5" s="67">
        <v>9.7055451094976583E-2</v>
      </c>
      <c r="P5" s="67">
        <v>0</v>
      </c>
      <c r="Q5" s="67">
        <v>0</v>
      </c>
      <c r="R5" s="68">
        <v>0</v>
      </c>
    </row>
    <row r="6" spans="1:18" x14ac:dyDescent="0.25">
      <c r="A6" s="47" t="s">
        <v>2</v>
      </c>
      <c r="B6" s="55">
        <v>0.32095232190128087</v>
      </c>
      <c r="C6" s="37">
        <f t="shared" si="0"/>
        <v>3209.5232190128086</v>
      </c>
      <c r="D6" s="56">
        <v>0.02</v>
      </c>
      <c r="E6" s="57">
        <v>2E-3</v>
      </c>
      <c r="F6" s="37">
        <f t="shared" si="1"/>
        <v>6.4190464380256174</v>
      </c>
      <c r="G6" s="58">
        <f>C6*D6</f>
        <v>64.190464380256174</v>
      </c>
      <c r="I6" s="66" t="s">
        <v>2</v>
      </c>
      <c r="J6" s="67">
        <v>0</v>
      </c>
      <c r="K6" s="67">
        <v>0.17963141316128733</v>
      </c>
      <c r="L6" s="67">
        <v>0.32076843247301295</v>
      </c>
      <c r="M6" s="67">
        <v>0.44244954435563927</v>
      </c>
      <c r="N6" s="67">
        <v>0.55151395287792704</v>
      </c>
      <c r="O6" s="67">
        <v>0.65389471259175325</v>
      </c>
      <c r="P6" s="67">
        <v>0.75214028378030784</v>
      </c>
      <c r="Q6" s="67">
        <v>0.88155802435135155</v>
      </c>
      <c r="R6" s="68">
        <v>1.0000000040900108</v>
      </c>
    </row>
    <row r="7" spans="1:18" ht="15.75" thickBot="1" x14ac:dyDescent="0.3">
      <c r="A7" s="59" t="s">
        <v>3</v>
      </c>
      <c r="B7" s="60">
        <f>SUM(B4:B6)</f>
        <v>0.99999999999906997</v>
      </c>
      <c r="C7" s="61">
        <f>SUM(C4:C6)</f>
        <v>9999.9999999906995</v>
      </c>
      <c r="D7" s="62"/>
      <c r="E7" s="62"/>
      <c r="F7" s="62"/>
      <c r="G7" s="63">
        <f>SUM(G4:G6)</f>
        <v>169.70257512844134</v>
      </c>
      <c r="I7" s="66" t="s">
        <v>47</v>
      </c>
      <c r="J7" s="69">
        <v>1.5299999999999999E-2</v>
      </c>
      <c r="K7" s="69">
        <v>1.6299999999999999E-2</v>
      </c>
      <c r="L7" s="69">
        <v>1.7000000000000001E-2</v>
      </c>
      <c r="M7" s="69">
        <v>1.7600000000000001E-2</v>
      </c>
      <c r="N7" s="69">
        <v>1.8100000000000002E-2</v>
      </c>
      <c r="O7" s="69">
        <v>1.8599999999999998E-2</v>
      </c>
      <c r="P7" s="69">
        <v>1.9099999999999999E-2</v>
      </c>
      <c r="Q7" s="69">
        <v>1.9599999999999999E-2</v>
      </c>
      <c r="R7" s="70">
        <v>0.02</v>
      </c>
    </row>
    <row r="8" spans="1:18" ht="15.75" thickBot="1" x14ac:dyDescent="0.3">
      <c r="G8" s="3" t="s">
        <v>27</v>
      </c>
      <c r="I8" s="59" t="s">
        <v>52</v>
      </c>
      <c r="J8" s="71">
        <v>1.1999999999999999E-3</v>
      </c>
      <c r="K8" s="71">
        <v>1.2999999999999999E-3</v>
      </c>
      <c r="L8" s="71">
        <v>1.4E-3</v>
      </c>
      <c r="M8" s="71">
        <v>1.5E-3</v>
      </c>
      <c r="N8" s="71">
        <v>1.6000000000000001E-3</v>
      </c>
      <c r="O8" s="71">
        <v>1.6999999999999999E-3</v>
      </c>
      <c r="P8" s="71">
        <v>1.8E-3</v>
      </c>
      <c r="Q8" s="71">
        <v>1.9E-3</v>
      </c>
      <c r="R8" s="72">
        <v>2E-3</v>
      </c>
    </row>
    <row r="9" spans="1:18" x14ac:dyDescent="0.25">
      <c r="A9" s="43" t="s">
        <v>34</v>
      </c>
      <c r="B9" s="44">
        <v>10000</v>
      </c>
    </row>
    <row r="10" spans="1:18" x14ac:dyDescent="0.25">
      <c r="A10" s="45" t="s">
        <v>49</v>
      </c>
      <c r="B10" s="46">
        <v>14</v>
      </c>
    </row>
    <row r="11" spans="1:18" x14ac:dyDescent="0.25">
      <c r="A11" s="47" t="s">
        <v>50</v>
      </c>
      <c r="B11" s="48">
        <f>B10/B9</f>
        <v>1.4E-3</v>
      </c>
    </row>
    <row r="12" spans="1:18" ht="15.75" thickBot="1" x14ac:dyDescent="0.3">
      <c r="A12" s="49" t="s">
        <v>51</v>
      </c>
      <c r="B12" s="50">
        <f>G7/B9</f>
        <v>1.6970257512844134E-2</v>
      </c>
    </row>
    <row r="14" spans="1:18" ht="15.75" thickBot="1" x14ac:dyDescent="0.3">
      <c r="A14" s="14" t="s">
        <v>21</v>
      </c>
      <c r="B14" s="11" t="s">
        <v>0</v>
      </c>
      <c r="C14" s="11" t="s">
        <v>1</v>
      </c>
      <c r="D14" s="11" t="s">
        <v>2</v>
      </c>
      <c r="I14" s="10"/>
      <c r="J14" s="10" t="s">
        <v>27</v>
      </c>
    </row>
    <row r="15" spans="1:18" x14ac:dyDescent="0.25">
      <c r="A15" s="12" t="s">
        <v>0</v>
      </c>
      <c r="B15" s="15">
        <f>F4</f>
        <v>3.6549590335168034</v>
      </c>
      <c r="C15" s="16">
        <v>0</v>
      </c>
      <c r="D15" s="17">
        <v>0</v>
      </c>
      <c r="E15" s="5"/>
      <c r="F15" s="5"/>
      <c r="I15" s="4"/>
      <c r="J15" s="1"/>
    </row>
    <row r="16" spans="1:18" x14ac:dyDescent="0.25">
      <c r="A16" s="12" t="s">
        <v>1</v>
      </c>
      <c r="B16" s="18">
        <v>0</v>
      </c>
      <c r="C16" s="19">
        <f>F5</f>
        <v>5.2246049103600258</v>
      </c>
      <c r="D16" s="20">
        <v>0</v>
      </c>
      <c r="E16" s="5"/>
      <c r="F16" s="5"/>
      <c r="I16" s="5"/>
      <c r="J16" s="2"/>
    </row>
    <row r="17" spans="1:12" ht="15.75" thickBot="1" x14ac:dyDescent="0.3">
      <c r="A17" s="12" t="s">
        <v>2</v>
      </c>
      <c r="B17" s="21">
        <v>0</v>
      </c>
      <c r="C17" s="22">
        <v>0</v>
      </c>
      <c r="D17" s="23">
        <f>F6</f>
        <v>6.4190464380256174</v>
      </c>
      <c r="E17" s="5"/>
      <c r="F17" s="5"/>
      <c r="I17" s="5"/>
      <c r="J17" s="2"/>
    </row>
    <row r="18" spans="1:12" x14ac:dyDescent="0.25">
      <c r="A18" s="13"/>
      <c r="E18" s="5"/>
      <c r="F18" s="5"/>
    </row>
    <row r="19" spans="1:12" ht="15.75" thickBot="1" x14ac:dyDescent="0.3">
      <c r="A19" s="14" t="s">
        <v>22</v>
      </c>
      <c r="B19" s="11" t="s">
        <v>0</v>
      </c>
      <c r="C19" s="11" t="s">
        <v>1</v>
      </c>
      <c r="D19" s="11" t="s">
        <v>2</v>
      </c>
    </row>
    <row r="20" spans="1:12" x14ac:dyDescent="0.25">
      <c r="A20" s="12" t="s">
        <v>0</v>
      </c>
      <c r="B20" s="24">
        <v>1</v>
      </c>
      <c r="C20" s="25">
        <v>0.75</v>
      </c>
      <c r="D20" s="26">
        <v>0.75</v>
      </c>
    </row>
    <row r="21" spans="1:12" x14ac:dyDescent="0.25">
      <c r="A21" s="12" t="s">
        <v>1</v>
      </c>
      <c r="B21" s="27">
        <v>0.75</v>
      </c>
      <c r="C21" s="28">
        <v>1</v>
      </c>
      <c r="D21" s="29">
        <v>0.75</v>
      </c>
    </row>
    <row r="22" spans="1:12" ht="15.75" thickBot="1" x14ac:dyDescent="0.3">
      <c r="A22" s="12" t="s">
        <v>2</v>
      </c>
      <c r="B22" s="30">
        <v>0.75</v>
      </c>
      <c r="C22" s="31">
        <v>0.75</v>
      </c>
      <c r="D22" s="32">
        <v>1</v>
      </c>
    </row>
    <row r="23" spans="1:12" x14ac:dyDescent="0.25">
      <c r="A23" s="13"/>
    </row>
    <row r="24" spans="1:12" ht="15.75" thickBot="1" x14ac:dyDescent="0.3">
      <c r="A24" s="14" t="s">
        <v>23</v>
      </c>
      <c r="B24" s="11" t="s">
        <v>0</v>
      </c>
      <c r="C24" s="11" t="s">
        <v>1</v>
      </c>
      <c r="D24" s="11" t="s">
        <v>2</v>
      </c>
    </row>
    <row r="25" spans="1:12" x14ac:dyDescent="0.25">
      <c r="A25" s="12" t="s">
        <v>0</v>
      </c>
      <c r="B25" s="33" cm="1">
        <f t="array" ref="B25:D27">MMULT(MMULT(sigma,rho),sigma)</f>
        <v>13.358725536686086</v>
      </c>
      <c r="C25" s="34">
        <v>14.321787685257469</v>
      </c>
      <c r="D25" s="35">
        <v>17.596013823919193</v>
      </c>
      <c r="J25" s="2"/>
    </row>
    <row r="26" spans="1:12" x14ac:dyDescent="0.25">
      <c r="A26" s="12" t="s">
        <v>1</v>
      </c>
      <c r="B26" s="36">
        <v>14.321787685257469</v>
      </c>
      <c r="C26" s="37">
        <v>27.296496469358093</v>
      </c>
      <c r="D26" s="38">
        <v>25.152736154953256</v>
      </c>
      <c r="J26" s="2"/>
    </row>
    <row r="27" spans="1:12" ht="15.75" thickBot="1" x14ac:dyDescent="0.3">
      <c r="A27" s="12" t="s">
        <v>2</v>
      </c>
      <c r="B27" s="39">
        <v>17.596013823919193</v>
      </c>
      <c r="C27" s="40">
        <v>25.152736154953256</v>
      </c>
      <c r="D27" s="41">
        <v>41.204157173529367</v>
      </c>
      <c r="J27" s="2"/>
    </row>
    <row r="28" spans="1:12" x14ac:dyDescent="0.25">
      <c r="I28" s="8"/>
      <c r="J28" s="2"/>
    </row>
    <row r="30" spans="1:12" x14ac:dyDescent="0.25">
      <c r="A30" s="13" t="s">
        <v>24</v>
      </c>
      <c r="B30" s="42">
        <f>SUM(_xlfn.ANCHORARRAY(B25))</f>
        <v>196.00045450783341</v>
      </c>
      <c r="C30" t="s">
        <v>42</v>
      </c>
    </row>
    <row r="31" spans="1:12" x14ac:dyDescent="0.25">
      <c r="A31" s="13" t="s">
        <v>25</v>
      </c>
      <c r="B31" s="42">
        <f>SQRT(B30)</f>
        <v>14.000016232413211</v>
      </c>
      <c r="C31" t="s">
        <v>26</v>
      </c>
      <c r="I31" s="1"/>
      <c r="J31" s="4"/>
      <c r="K31" s="5"/>
      <c r="L31" s="5"/>
    </row>
    <row r="32" spans="1:12" x14ac:dyDescent="0.25">
      <c r="A32" t="s">
        <v>27</v>
      </c>
      <c r="B32" s="4" t="s">
        <v>27</v>
      </c>
      <c r="I32" s="1"/>
      <c r="J32" s="4"/>
      <c r="K32" s="5"/>
      <c r="L32" s="5"/>
    </row>
    <row r="33" spans="9:12" x14ac:dyDescent="0.25">
      <c r="I33" s="1"/>
      <c r="J33" s="4"/>
      <c r="K33" s="5"/>
      <c r="L33" s="5"/>
    </row>
    <row r="34" spans="9:12" x14ac:dyDescent="0.25">
      <c r="I34" s="1"/>
      <c r="J34" s="4"/>
      <c r="K34" s="5"/>
      <c r="L34" s="5"/>
    </row>
    <row r="35" spans="9:12" x14ac:dyDescent="0.25">
      <c r="I35" s="1"/>
      <c r="J35" s="4"/>
      <c r="K35" s="5"/>
      <c r="L35" s="5"/>
    </row>
    <row r="36" spans="9:12" x14ac:dyDescent="0.25">
      <c r="I36" s="9" t="s">
        <v>27</v>
      </c>
      <c r="J36" s="4" t="s">
        <v>27</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English</vt:lpstr>
      <vt:lpstr>Français</vt:lpstr>
      <vt:lpstr>Français!rho</vt:lpstr>
      <vt:lpstr>rho</vt:lpstr>
      <vt:lpstr>Français!sigma</vt:lpstr>
      <vt:lpstr>sigma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Koch</dc:creator>
  <cp:lastModifiedBy>Andre Koch</cp:lastModifiedBy>
  <dcterms:created xsi:type="dcterms:W3CDTF">2020-04-11T12:12:05Z</dcterms:created>
  <dcterms:modified xsi:type="dcterms:W3CDTF">2020-10-28T07:58:12Z</dcterms:modified>
</cp:coreProperties>
</file>