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chanov\"/>
    </mc:Choice>
  </mc:AlternateContent>
  <xr:revisionPtr revIDLastSave="0" documentId="8_{6C0B96FE-E0DC-461D-987A-303B293EBD50}" xr6:coauthVersionLast="47" xr6:coauthVersionMax="47" xr10:uidLastSave="{00000000-0000-0000-0000-000000000000}"/>
  <bookViews>
    <workbookView xWindow="-120" yWindow="-120" windowWidth="38640" windowHeight="21240" xr2:uid="{6050CB11-3C33-4EE7-92A5-BAE7775F6552}"/>
  </bookViews>
  <sheets>
    <sheet name="EN-Dupont Analysis" sheetId="11" r:id="rId1"/>
    <sheet name="FR-Analyse Dupont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1" l="1"/>
  <c r="G5" i="11"/>
  <c r="C7" i="11"/>
  <c r="C39" i="11" s="1"/>
  <c r="T34" i="11" s="1"/>
  <c r="D7" i="11"/>
  <c r="D12" i="11"/>
  <c r="D19" i="11" s="1"/>
  <c r="G30" i="11" s="1"/>
  <c r="T19" i="11"/>
  <c r="C22" i="11"/>
  <c r="D22" i="11"/>
  <c r="D25" i="11"/>
  <c r="O8" i="11" s="1"/>
  <c r="C30" i="11"/>
  <c r="T3" i="11" s="1"/>
  <c r="D30" i="11"/>
  <c r="T4" i="11" s="1"/>
  <c r="J30" i="11"/>
  <c r="J32" i="11" s="1"/>
  <c r="C31" i="11"/>
  <c r="T8" i="11" s="1"/>
  <c r="D31" i="11"/>
  <c r="T9" i="11" s="1"/>
  <c r="J31" i="11"/>
  <c r="C32" i="11"/>
  <c r="T13" i="11" s="1"/>
  <c r="D32" i="11"/>
  <c r="T14" i="11" s="1"/>
  <c r="C33" i="11"/>
  <c r="T18" i="11" s="1"/>
  <c r="D33" i="11"/>
  <c r="D34" i="11"/>
  <c r="D37" i="11"/>
  <c r="T25" i="11" s="1"/>
  <c r="D38" i="11"/>
  <c r="T30" i="11" s="1"/>
  <c r="D39" i="11"/>
  <c r="D41" i="11" s="1"/>
  <c r="D40" i="11"/>
  <c r="T40" i="11" s="1"/>
  <c r="C37" i="11" l="1"/>
  <c r="D26" i="11"/>
  <c r="C40" i="11"/>
  <c r="T39" i="11" s="1"/>
  <c r="T35" i="11"/>
  <c r="D21" i="11"/>
  <c r="J17" i="11" s="1"/>
  <c r="C34" i="11"/>
  <c r="C25" i="11"/>
  <c r="O7" i="11" s="1"/>
  <c r="C12" i="11"/>
  <c r="C38" i="11"/>
  <c r="T29" i="11" s="1"/>
  <c r="D36" i="6"/>
  <c r="C36" i="6"/>
  <c r="D29" i="6"/>
  <c r="C29" i="6"/>
  <c r="D18" i="6"/>
  <c r="C18" i="6"/>
  <c r="T40" i="6"/>
  <c r="T39" i="6"/>
  <c r="T35" i="6"/>
  <c r="T34" i="6"/>
  <c r="T30" i="6"/>
  <c r="T29" i="6"/>
  <c r="T25" i="6"/>
  <c r="T24" i="6"/>
  <c r="T19" i="6"/>
  <c r="T18" i="6"/>
  <c r="T14" i="6"/>
  <c r="T13" i="6"/>
  <c r="T9" i="6"/>
  <c r="T8" i="6"/>
  <c r="T4" i="6"/>
  <c r="T3" i="6"/>
  <c r="O8" i="6"/>
  <c r="O7" i="6"/>
  <c r="O33" i="6"/>
  <c r="O32" i="6"/>
  <c r="J31" i="6"/>
  <c r="J30" i="6"/>
  <c r="G30" i="6"/>
  <c r="G29" i="6"/>
  <c r="J17" i="6"/>
  <c r="J16" i="6"/>
  <c r="C32" i="6"/>
  <c r="D32" i="6"/>
  <c r="D7" i="6"/>
  <c r="D37" i="6"/>
  <c r="D38" i="6"/>
  <c r="D39" i="6"/>
  <c r="D40" i="6"/>
  <c r="D41" i="6"/>
  <c r="C7" i="6"/>
  <c r="C37" i="6"/>
  <c r="C38" i="6"/>
  <c r="C39" i="6"/>
  <c r="C40" i="6"/>
  <c r="C41" i="6"/>
  <c r="D30" i="6"/>
  <c r="D31" i="6"/>
  <c r="D33" i="6"/>
  <c r="D34" i="6"/>
  <c r="C30" i="6"/>
  <c r="C31" i="6"/>
  <c r="C33" i="6"/>
  <c r="C34" i="6"/>
  <c r="D12" i="6"/>
  <c r="D26" i="6"/>
  <c r="D25" i="6"/>
  <c r="D27" i="6"/>
  <c r="C12" i="6"/>
  <c r="C26" i="6"/>
  <c r="C25" i="6"/>
  <c r="C27" i="6"/>
  <c r="D22" i="6"/>
  <c r="D21" i="6"/>
  <c r="D23" i="6"/>
  <c r="C22" i="6"/>
  <c r="C21" i="6"/>
  <c r="C23" i="6"/>
  <c r="D19" i="6"/>
  <c r="C19" i="6"/>
  <c r="G5" i="6"/>
  <c r="G4" i="6"/>
  <c r="J32" i="6"/>
  <c r="D27" i="11" l="1"/>
  <c r="O33" i="11"/>
  <c r="C41" i="11"/>
  <c r="T24" i="11"/>
  <c r="C21" i="11"/>
  <c r="C19" i="11"/>
  <c r="G29" i="11" s="1"/>
  <c r="C26" i="11"/>
  <c r="D23" i="11"/>
  <c r="C27" i="11" l="1"/>
  <c r="O32" i="11"/>
  <c r="J16" i="11"/>
  <c r="C23" i="11"/>
</calcChain>
</file>

<file path=xl/sharedStrings.xml><?xml version="1.0" encoding="utf-8"?>
<sst xmlns="http://schemas.openxmlformats.org/spreadsheetml/2006/main" count="96" uniqueCount="71">
  <si>
    <t>Check</t>
  </si>
  <si>
    <t xml:space="preserve"> </t>
  </si>
  <si>
    <t>ROE</t>
  </si>
  <si>
    <t>ROA</t>
  </si>
  <si>
    <t>``</t>
  </si>
  <si>
    <t>Revenu net</t>
  </si>
  <si>
    <t>Compte de résultat</t>
  </si>
  <si>
    <t>Revenu d'intérêts</t>
  </si>
  <si>
    <t>Revenu brut</t>
  </si>
  <si>
    <t>Coûts d'intérêt</t>
  </si>
  <si>
    <t>Coûts des pertes sur prêts</t>
  </si>
  <si>
    <t>Coûts de taxes</t>
  </si>
  <si>
    <t>Capitaux propres moyens</t>
  </si>
  <si>
    <t>Actif total (moyenne)</t>
  </si>
  <si>
    <t>Bilan</t>
  </si>
  <si>
    <t>Effet de levier</t>
  </si>
  <si>
    <t>Coûts d'exploitation</t>
  </si>
  <si>
    <t>Contrôle :  ROA * Levier = ROE</t>
  </si>
  <si>
    <t>ASSET YIELD  : Revenu brut / Actif total</t>
  </si>
  <si>
    <t>MARGE BÉNÉFICIÈRE : Revenu net / Revenu gros</t>
  </si>
  <si>
    <t>Contrôle : Marge bénéficière * Asset yield = ROA</t>
  </si>
  <si>
    <t>Analyse des revenus</t>
  </si>
  <si>
    <t>IMF Africaine</t>
  </si>
  <si>
    <t>Banque UE</t>
  </si>
  <si>
    <t>Revenu d'intérêts /Actif total</t>
  </si>
  <si>
    <t>Revenu des commissions /Actif total</t>
  </si>
  <si>
    <t>Revenu de négociation /Actif total</t>
  </si>
  <si>
    <t>Dons &amp; subventions /Actif total</t>
  </si>
  <si>
    <t>Contrôle : la somme = Asset Yield</t>
  </si>
  <si>
    <t>Analyse des coûts</t>
  </si>
  <si>
    <t>Contrôle : 100% - la somme = Marge bénéficière</t>
  </si>
  <si>
    <t>Coûts d'exploitation / Revenu brut</t>
  </si>
  <si>
    <t>Coûts d'intérêts / Revenu brut</t>
  </si>
  <si>
    <t>Coûts des pertes sur prêts / Revenu brut</t>
  </si>
  <si>
    <t>Coûts des taxes / Revenu brut</t>
  </si>
  <si>
    <t>Revenu des commissions</t>
  </si>
  <si>
    <t>Revenu de négociation</t>
  </si>
  <si>
    <t>Dons et subventions</t>
  </si>
  <si>
    <t>Check : 100% - sum = Profit margin</t>
  </si>
  <si>
    <t>Taxation costs / Gross income</t>
  </si>
  <si>
    <t>Loan loss costs / Gross income</t>
  </si>
  <si>
    <t>Interest costs /Gross income</t>
  </si>
  <si>
    <t>Operating costs / Gross income</t>
  </si>
  <si>
    <t>African MFI</t>
  </si>
  <si>
    <t>EU Bank</t>
  </si>
  <si>
    <t>Analysing expenses</t>
  </si>
  <si>
    <t>Check: sum = Asset Yield</t>
  </si>
  <si>
    <t>Donations &amp; contributions / assets</t>
  </si>
  <si>
    <t>Trading income / Assets</t>
  </si>
  <si>
    <t>Fee income / Assets</t>
  </si>
  <si>
    <t>Interest income /Assets</t>
  </si>
  <si>
    <t>Analysing income</t>
  </si>
  <si>
    <t>Check Profit margin * Asset yield = ROA</t>
  </si>
  <si>
    <t>PROFT MARGIN : Net income / Gross income</t>
  </si>
  <si>
    <t>ASSET YIELD :Gross income / Total assets</t>
  </si>
  <si>
    <t>Check ROA * Leverage = ROE</t>
  </si>
  <si>
    <t>LEVERAGE</t>
  </si>
  <si>
    <t>Total assets (average)</t>
  </si>
  <si>
    <t>Equity (average)</t>
  </si>
  <si>
    <t>Balance sheet</t>
  </si>
  <si>
    <t>Net income</t>
  </si>
  <si>
    <t>Taxes costs</t>
  </si>
  <si>
    <t>Loan loss costs</t>
  </si>
  <si>
    <t>Operational costs</t>
  </si>
  <si>
    <t>Interest costs</t>
  </si>
  <si>
    <t>Gross income</t>
  </si>
  <si>
    <t>Donation &amp; subsidy income</t>
  </si>
  <si>
    <t>Trading income</t>
  </si>
  <si>
    <t>Fee income</t>
  </si>
  <si>
    <t>Interest income</t>
  </si>
  <si>
    <t>Income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</si>
</sst>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10" fontId="4" fillId="0" borderId="0" xfId="2" applyNumberFormat="1" applyFont="1"/>
    <xf numFmtId="10" fontId="2" fillId="3" borderId="1" xfId="2" applyNumberFormat="1" applyFont="1" applyFill="1" applyBorder="1"/>
    <xf numFmtId="10" fontId="2" fillId="4" borderId="1" xfId="2" applyNumberFormat="1" applyFont="1" applyFill="1" applyBorder="1"/>
    <xf numFmtId="1" fontId="2" fillId="3" borderId="1" xfId="1" applyNumberFormat="1" applyFont="1" applyFill="1" applyBorder="1" applyAlignment="1">
      <alignment horizontal="center"/>
    </xf>
    <xf numFmtId="1" fontId="2" fillId="4" borderId="1" xfId="1" applyNumberFormat="1" applyFont="1" applyFill="1" applyBorder="1" applyAlignment="1">
      <alignment horizontal="center"/>
    </xf>
    <xf numFmtId="0" fontId="3" fillId="2" borderId="4" xfId="0" applyFont="1" applyFill="1" applyBorder="1" applyProtection="1">
      <protection locked="0"/>
    </xf>
    <xf numFmtId="10" fontId="3" fillId="2" borderId="5" xfId="2" applyNumberFormat="1" applyFont="1" applyFill="1" applyBorder="1" applyProtection="1"/>
    <xf numFmtId="0" fontId="3" fillId="2" borderId="4" xfId="0" applyFont="1" applyFill="1" applyBorder="1" applyAlignment="1" applyProtection="1">
      <alignment vertical="center"/>
      <protection locked="0"/>
    </xf>
    <xf numFmtId="10" fontId="3" fillId="2" borderId="5" xfId="2" applyNumberFormat="1" applyFont="1" applyFill="1" applyBorder="1" applyProtection="1">
      <protection locked="0"/>
    </xf>
    <xf numFmtId="164" fontId="0" fillId="0" borderId="0" xfId="1" applyNumberFormat="1" applyFont="1"/>
    <xf numFmtId="0" fontId="6" fillId="0" borderId="0" xfId="0" applyFont="1"/>
    <xf numFmtId="164" fontId="0" fillId="0" borderId="0" xfId="1" applyNumberFormat="1" applyFont="1" applyBorder="1"/>
    <xf numFmtId="10" fontId="3" fillId="2" borderId="0" xfId="2" applyNumberFormat="1" applyFont="1" applyFill="1" applyBorder="1" applyProtection="1"/>
    <xf numFmtId="10" fontId="3" fillId="2" borderId="0" xfId="2" applyNumberFormat="1" applyFont="1" applyFill="1" applyBorder="1" applyProtection="1">
      <protection locked="0"/>
    </xf>
    <xf numFmtId="10" fontId="0" fillId="0" borderId="0" xfId="0" applyNumberFormat="1"/>
    <xf numFmtId="10" fontId="2" fillId="0" borderId="0" xfId="2" applyNumberFormat="1" applyFont="1" applyBorder="1"/>
    <xf numFmtId="0" fontId="0" fillId="0" borderId="8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2" fillId="0" borderId="2" xfId="0" applyFont="1" applyBorder="1"/>
    <xf numFmtId="0" fontId="7" fillId="0" borderId="0" xfId="0" applyFont="1"/>
    <xf numFmtId="164" fontId="7" fillId="0" borderId="0" xfId="1" applyNumberFormat="1" applyFont="1"/>
    <xf numFmtId="43" fontId="2" fillId="3" borderId="1" xfId="1" applyFont="1" applyFill="1" applyBorder="1"/>
    <xf numFmtId="43" fontId="2" fillId="4" borderId="1" xfId="1" applyFont="1" applyFill="1" applyBorder="1"/>
    <xf numFmtId="43" fontId="3" fillId="2" borderId="0" xfId="1" applyFont="1" applyFill="1" applyBorder="1" applyProtection="1"/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0" borderId="5" xfId="1" applyNumberFormat="1" applyFont="1" applyBorder="1"/>
    <xf numFmtId="0" fontId="2" fillId="0" borderId="4" xfId="0" applyFont="1" applyBorder="1"/>
    <xf numFmtId="164" fontId="2" fillId="0" borderId="0" xfId="0" applyNumberFormat="1" applyFont="1"/>
    <xf numFmtId="164" fontId="2" fillId="0" borderId="5" xfId="0" applyNumberFormat="1" applyFont="1" applyBorder="1"/>
    <xf numFmtId="164" fontId="0" fillId="0" borderId="9" xfId="1" applyNumberFormat="1" applyFont="1" applyBorder="1"/>
    <xf numFmtId="164" fontId="0" fillId="0" borderId="7" xfId="1" applyNumberFormat="1" applyFont="1" applyBorder="1"/>
    <xf numFmtId="0" fontId="0" fillId="0" borderId="2" xfId="0" applyBorder="1"/>
    <xf numFmtId="43" fontId="3" fillId="2" borderId="5" xfId="1" applyFont="1" applyFill="1" applyBorder="1" applyProtection="1"/>
    <xf numFmtId="0" fontId="3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10" fontId="3" fillId="2" borderId="9" xfId="2" applyNumberFormat="1" applyFont="1" applyFill="1" applyBorder="1" applyProtection="1"/>
    <xf numFmtId="10" fontId="3" fillId="2" borderId="7" xfId="2" applyNumberFormat="1" applyFont="1" applyFill="1" applyBorder="1" applyProtection="1"/>
    <xf numFmtId="10" fontId="2" fillId="0" borderId="5" xfId="2" applyNumberFormat="1" applyFont="1" applyBorder="1"/>
    <xf numFmtId="0" fontId="2" fillId="0" borderId="6" xfId="0" applyFont="1" applyBorder="1"/>
    <xf numFmtId="10" fontId="2" fillId="0" borderId="9" xfId="0" applyNumberFormat="1" applyFont="1" applyBorder="1"/>
    <xf numFmtId="10" fontId="2" fillId="0" borderId="7" xfId="0" applyNumberFormat="1" applyFont="1" applyBorder="1"/>
    <xf numFmtId="0" fontId="3" fillId="0" borderId="2" xfId="0" applyFont="1" applyBorder="1" applyProtection="1">
      <protection locked="0"/>
    </xf>
    <xf numFmtId="10" fontId="0" fillId="0" borderId="9" xfId="0" applyNumberFormat="1" applyBorder="1"/>
    <xf numFmtId="10" fontId="0" fillId="0" borderId="7" xfId="0" applyNumberFormat="1" applyBorder="1"/>
    <xf numFmtId="164" fontId="2" fillId="0" borderId="9" xfId="0" applyNumberFormat="1" applyFont="1" applyBorder="1"/>
    <xf numFmtId="164" fontId="2" fillId="0" borderId="7" xfId="0" applyNumberFormat="1" applyFont="1" applyBorder="1"/>
    <xf numFmtId="10" fontId="3" fillId="0" borderId="9" xfId="2" applyNumberFormat="1" applyFont="1" applyFill="1" applyBorder="1" applyProtection="1"/>
    <xf numFmtId="10" fontId="3" fillId="0" borderId="7" xfId="2" applyNumberFormat="1" applyFont="1" applyFill="1" applyBorder="1" applyProtection="1"/>
    <xf numFmtId="10" fontId="3" fillId="0" borderId="5" xfId="2" applyNumberFormat="1" applyFont="1" applyFill="1" applyBorder="1" applyProtection="1"/>
    <xf numFmtId="10" fontId="3" fillId="0" borderId="0" xfId="2" applyNumberFormat="1" applyFont="1" applyFill="1" applyBorder="1" applyProtection="1"/>
  </cellXfs>
  <cellStyles count="4">
    <cellStyle name="Comma" xfId="1" builtinId="3"/>
    <cellStyle name="Milliers 2" xfId="3" xr:uid="{8E46325C-EC4B-4429-8165-561F3D73E5E6}"/>
    <cellStyle name="Normal" xfId="0" builtinId="0"/>
    <cellStyle name="Percent" xfId="2" builtinId="5"/>
  </cellStyles>
  <dxfs count="1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325667</xdr:colOff>
      <xdr:row>22</xdr:row>
      <xdr:rowOff>102753</xdr:rowOff>
    </xdr:from>
    <xdr:to>
      <xdr:col>7</xdr:col>
      <xdr:colOff>232142</xdr:colOff>
      <xdr:row>27</xdr:row>
      <xdr:rowOff>12153</xdr:rowOff>
    </xdr:to>
    <xdr:sp macro="" textlink="">
      <xdr:nvSpPr>
        <xdr:cNvPr id="2" name="Rectangle: Rounded Corners 1" descr="0b6586ca-9d4e-4948-85e7-5552c66f3162">
          <a:extLst>
            <a:ext uri="{FF2B5EF4-FFF2-40B4-BE49-F238E27FC236}">
              <a16:creationId xmlns:a16="http://schemas.microsoft.com/office/drawing/2014/main" id="{89F83B83-AF32-477B-A519-DD21F1AAD0E3}"/>
            </a:ext>
          </a:extLst>
        </xdr:cNvPr>
        <xdr:cNvSpPr/>
      </xdr:nvSpPr>
      <xdr:spPr>
        <a:xfrm>
          <a:off x="3516542" y="4087378"/>
          <a:ext cx="1186000" cy="8079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/>
            <a:t>ROE </a:t>
          </a:r>
        </a:p>
        <a:p>
          <a:pPr algn="ctr"/>
          <a:r>
            <a:rPr lang="en-GB" sz="1100" b="1"/>
            <a:t>= Net income / Equity </a:t>
          </a:r>
        </a:p>
      </xdr:txBody>
    </xdr:sp>
    <xdr:clientData/>
  </xdr:twoCellAnchor>
  <xdr:twoCellAnchor>
    <xdr:from>
      <xdr:col>8</xdr:col>
      <xdr:colOff>228887</xdr:colOff>
      <xdr:row>17</xdr:row>
      <xdr:rowOff>94384</xdr:rowOff>
    </xdr:from>
    <xdr:to>
      <xdr:col>10</xdr:col>
      <xdr:colOff>354437</xdr:colOff>
      <xdr:row>22</xdr:row>
      <xdr:rowOff>22834</xdr:rowOff>
    </xdr:to>
    <xdr:sp macro="" textlink="">
      <xdr:nvSpPr>
        <xdr:cNvPr id="3" name="Rectangle: Rounded Corners 4" descr="344b471f-7b0c-4ada-b1e9-e56987dcc7e2">
          <a:extLst>
            <a:ext uri="{FF2B5EF4-FFF2-40B4-BE49-F238E27FC236}">
              <a16:creationId xmlns:a16="http://schemas.microsoft.com/office/drawing/2014/main" id="{25DC3A84-F574-481F-B1D0-B886984CA12A}"/>
            </a:ext>
          </a:extLst>
        </xdr:cNvPr>
        <xdr:cNvSpPr/>
      </xdr:nvSpPr>
      <xdr:spPr>
        <a:xfrm>
          <a:off x="5334287" y="3170959"/>
          <a:ext cx="1398725" cy="836500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/>
            <a:t>ROA</a:t>
          </a:r>
        </a:p>
        <a:p>
          <a:pPr algn="ctr"/>
          <a:r>
            <a:rPr lang="en-GB" sz="1100" b="1"/>
            <a:t>= Net income  / Total assets </a:t>
          </a:r>
        </a:p>
      </xdr:txBody>
    </xdr:sp>
    <xdr:clientData/>
  </xdr:twoCellAnchor>
  <xdr:twoCellAnchor>
    <xdr:from>
      <xdr:col>8</xdr:col>
      <xdr:colOff>250333</xdr:colOff>
      <xdr:row>31</xdr:row>
      <xdr:rowOff>124979</xdr:rowOff>
    </xdr:from>
    <xdr:to>
      <xdr:col>10</xdr:col>
      <xdr:colOff>375883</xdr:colOff>
      <xdr:row>36</xdr:row>
      <xdr:rowOff>34379</xdr:rowOff>
    </xdr:to>
    <xdr:sp macro="" textlink="">
      <xdr:nvSpPr>
        <xdr:cNvPr id="4" name="Rectangle: Rounded Corners 5" descr="979a6f82-2dfe-4c2e-ae69-94e21d89b727">
          <a:extLst>
            <a:ext uri="{FF2B5EF4-FFF2-40B4-BE49-F238E27FC236}">
              <a16:creationId xmlns:a16="http://schemas.microsoft.com/office/drawing/2014/main" id="{FFA940E3-E158-4CB5-8D86-DE33D4A718DA}"/>
            </a:ext>
          </a:extLst>
        </xdr:cNvPr>
        <xdr:cNvSpPr/>
      </xdr:nvSpPr>
      <xdr:spPr>
        <a:xfrm>
          <a:off x="5355733" y="5732029"/>
          <a:ext cx="1398725" cy="814275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/>
            <a:t>LEVERAGE</a:t>
          </a:r>
        </a:p>
        <a:p>
          <a:pPr algn="ctr"/>
          <a:r>
            <a:rPr lang="en-GB" sz="1100" b="1"/>
            <a:t>= Total assets </a:t>
          </a:r>
        </a:p>
        <a:p>
          <a:pPr algn="ctr"/>
          <a:r>
            <a:rPr lang="en-GB" sz="1100" b="1"/>
            <a:t>/ Equity</a:t>
          </a:r>
        </a:p>
      </xdr:txBody>
    </xdr:sp>
    <xdr:clientData/>
  </xdr:twoCellAnchor>
  <xdr:twoCellAnchor>
    <xdr:from>
      <xdr:col>13</xdr:col>
      <xdr:colOff>248602</xdr:colOff>
      <xdr:row>26</xdr:row>
      <xdr:rowOff>86591</xdr:rowOff>
    </xdr:from>
    <xdr:to>
      <xdr:col>15</xdr:col>
      <xdr:colOff>429145</xdr:colOff>
      <xdr:row>30</xdr:row>
      <xdr:rowOff>101759</xdr:rowOff>
    </xdr:to>
    <xdr:sp macro="" textlink="">
      <xdr:nvSpPr>
        <xdr:cNvPr id="5" name="Rectangle: Rounded Corners 6" descr="1742b74d-08ea-4e21-9b2c-9dea82384519">
          <a:extLst>
            <a:ext uri="{FF2B5EF4-FFF2-40B4-BE49-F238E27FC236}">
              <a16:creationId xmlns:a16="http://schemas.microsoft.com/office/drawing/2014/main" id="{A4E982BA-1C3C-41DC-8B75-36D39EE61D4A}"/>
            </a:ext>
          </a:extLst>
        </xdr:cNvPr>
        <xdr:cNvSpPr/>
      </xdr:nvSpPr>
      <xdr:spPr>
        <a:xfrm>
          <a:off x="8544877" y="4788766"/>
          <a:ext cx="1453718" cy="745418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PROFIT MARGIN</a:t>
          </a:r>
        </a:p>
        <a:p>
          <a:pPr marL="0" indent="0" algn="ctr"/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= Net income/ Gross income</a:t>
          </a:r>
        </a:p>
      </xdr:txBody>
    </xdr:sp>
    <xdr:clientData/>
  </xdr:twoCellAnchor>
  <xdr:twoCellAnchor>
    <xdr:from>
      <xdr:col>13</xdr:col>
      <xdr:colOff>261216</xdr:colOff>
      <xdr:row>8</xdr:row>
      <xdr:rowOff>146626</xdr:rowOff>
    </xdr:from>
    <xdr:to>
      <xdr:col>15</xdr:col>
      <xdr:colOff>442416</xdr:colOff>
      <xdr:row>12</xdr:row>
      <xdr:rowOff>171976</xdr:rowOff>
    </xdr:to>
    <xdr:sp macro="" textlink="">
      <xdr:nvSpPr>
        <xdr:cNvPr id="6" name="Rectangle: Rounded Corners 7" descr="84f45941-cd6c-4966-93b2-9fe074675fd6">
          <a:extLst>
            <a:ext uri="{FF2B5EF4-FFF2-40B4-BE49-F238E27FC236}">
              <a16:creationId xmlns:a16="http://schemas.microsoft.com/office/drawing/2014/main" id="{FEE9F9E5-242A-4F35-AAAA-A7956EF0B83B}"/>
            </a:ext>
          </a:extLst>
        </xdr:cNvPr>
        <xdr:cNvSpPr/>
      </xdr:nvSpPr>
      <xdr:spPr>
        <a:xfrm>
          <a:off x="8554316" y="1591251"/>
          <a:ext cx="1463900" cy="752425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ASSET</a:t>
          </a:r>
          <a:r>
            <a:rPr lang="en-GB" sz="1100" baseline="0"/>
            <a:t> YIELD</a:t>
          </a:r>
          <a:br>
            <a:rPr lang="en-GB" sz="1100" baseline="0"/>
          </a:br>
          <a:r>
            <a:rPr lang="en-GB" sz="1100" baseline="0"/>
            <a:t>= Gross income / Total assets</a:t>
          </a:r>
        </a:p>
      </xdr:txBody>
    </xdr:sp>
    <xdr:clientData/>
  </xdr:twoCellAnchor>
  <xdr:twoCellAnchor>
    <xdr:from>
      <xdr:col>16</xdr:col>
      <xdr:colOff>259364</xdr:colOff>
      <xdr:row>26</xdr:row>
      <xdr:rowOff>194223</xdr:rowOff>
    </xdr:from>
    <xdr:to>
      <xdr:col>18</xdr:col>
      <xdr:colOff>440564</xdr:colOff>
      <xdr:row>31</xdr:row>
      <xdr:rowOff>3454</xdr:rowOff>
    </xdr:to>
    <xdr:sp macro="" textlink="">
      <xdr:nvSpPr>
        <xdr:cNvPr id="7" name="Rectangle: Rounded Corners 8" descr="d9afd89d-e443-4cf6-9662-f029b75f5918">
          <a:extLst>
            <a:ext uri="{FF2B5EF4-FFF2-40B4-BE49-F238E27FC236}">
              <a16:creationId xmlns:a16="http://schemas.microsoft.com/office/drawing/2014/main" id="{4D03495F-A3B6-45A0-B3CE-7E935808F512}"/>
            </a:ext>
          </a:extLst>
        </xdr:cNvPr>
        <xdr:cNvSpPr/>
      </xdr:nvSpPr>
      <xdr:spPr>
        <a:xfrm>
          <a:off x="10466989" y="4883698"/>
          <a:ext cx="1460725" cy="733156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INTERST EXPENSES / TOTAL REVENUE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endParaRPr lang="fr-FR">
            <a:effectLst/>
          </a:endParaRPr>
        </a:p>
      </xdr:txBody>
    </xdr:sp>
    <xdr:clientData/>
  </xdr:twoCellAnchor>
  <xdr:twoCellAnchor>
    <xdr:from>
      <xdr:col>16</xdr:col>
      <xdr:colOff>258056</xdr:colOff>
      <xdr:row>22</xdr:row>
      <xdr:rowOff>9459</xdr:rowOff>
    </xdr:from>
    <xdr:to>
      <xdr:col>18</xdr:col>
      <xdr:colOff>439256</xdr:colOff>
      <xdr:row>26</xdr:row>
      <xdr:rowOff>25284</xdr:rowOff>
    </xdr:to>
    <xdr:sp macro="" textlink="">
      <xdr:nvSpPr>
        <xdr:cNvPr id="8" name="Rectangle: Rounded Corners 9" descr="9ea16670-2ee1-4265-9fbb-8551c4a0e2df">
          <a:extLst>
            <a:ext uri="{FF2B5EF4-FFF2-40B4-BE49-F238E27FC236}">
              <a16:creationId xmlns:a16="http://schemas.microsoft.com/office/drawing/2014/main" id="{4D92A790-26C2-4E67-AE71-C361890D3E0B}"/>
            </a:ext>
          </a:extLst>
        </xdr:cNvPr>
        <xdr:cNvSpPr/>
      </xdr:nvSpPr>
      <xdr:spPr>
        <a:xfrm>
          <a:off x="10465681" y="3994084"/>
          <a:ext cx="1460725" cy="739725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OPERATING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EXPENSES / TOTAL REVENUE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GB">
            <a:effectLst/>
          </a:endParaRPr>
        </a:p>
      </xdr:txBody>
    </xdr:sp>
    <xdr:clientData/>
  </xdr:twoCellAnchor>
  <xdr:twoCellAnchor>
    <xdr:from>
      <xdr:col>16</xdr:col>
      <xdr:colOff>249621</xdr:colOff>
      <xdr:row>37</xdr:row>
      <xdr:rowOff>20030</xdr:rowOff>
    </xdr:from>
    <xdr:to>
      <xdr:col>18</xdr:col>
      <xdr:colOff>430821</xdr:colOff>
      <xdr:row>41</xdr:row>
      <xdr:rowOff>26330</xdr:rowOff>
    </xdr:to>
    <xdr:sp macro="" textlink="">
      <xdr:nvSpPr>
        <xdr:cNvPr id="9" name="Rectangle: Rounded Corners 11" descr="006260f5-5d85-448c-900a-d0ff388bb007">
          <a:extLst>
            <a:ext uri="{FF2B5EF4-FFF2-40B4-BE49-F238E27FC236}">
              <a16:creationId xmlns:a16="http://schemas.microsoft.com/office/drawing/2014/main" id="{7E70F9A1-7539-4661-B94D-45BF536060FD}"/>
            </a:ext>
          </a:extLst>
        </xdr:cNvPr>
        <xdr:cNvSpPr/>
      </xdr:nvSpPr>
      <xdr:spPr>
        <a:xfrm>
          <a:off x="10460421" y="6716105"/>
          <a:ext cx="1454375" cy="733375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TAXES / TOTAL REVENUE </a:t>
          </a:r>
          <a:endParaRPr lang="fr-FR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256615</xdr:colOff>
      <xdr:row>1</xdr:row>
      <xdr:rowOff>31004</xdr:rowOff>
    </xdr:from>
    <xdr:to>
      <xdr:col>18</xdr:col>
      <xdr:colOff>438150</xdr:colOff>
      <xdr:row>5</xdr:row>
      <xdr:rowOff>38100</xdr:rowOff>
    </xdr:to>
    <xdr:sp macro="" textlink="">
      <xdr:nvSpPr>
        <xdr:cNvPr id="10" name="Rectangle: Rounded Corners 12" descr="49a485ad-90a8-4185-9dd9-56bc19191d73">
          <a:extLst>
            <a:ext uri="{FF2B5EF4-FFF2-40B4-BE49-F238E27FC236}">
              <a16:creationId xmlns:a16="http://schemas.microsoft.com/office/drawing/2014/main" id="{1E75A63F-0587-4CA1-8B15-BDCBA70070A5}"/>
            </a:ext>
          </a:extLst>
        </xdr:cNvPr>
        <xdr:cNvSpPr/>
      </xdr:nvSpPr>
      <xdr:spPr>
        <a:xfrm>
          <a:off x="10470590" y="208804"/>
          <a:ext cx="1454710" cy="734171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INTEREST</a:t>
          </a:r>
          <a:r>
            <a:rPr lang="en-GB" sz="1100" baseline="0"/>
            <a:t> INCOME / </a:t>
          </a:r>
          <a:r>
            <a:rPr lang="en-GB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ASSETS</a:t>
          </a:r>
        </a:p>
      </xdr:txBody>
    </xdr:sp>
    <xdr:clientData/>
  </xdr:twoCellAnchor>
  <xdr:twoCellAnchor>
    <xdr:from>
      <xdr:col>16</xdr:col>
      <xdr:colOff>254187</xdr:colOff>
      <xdr:row>6</xdr:row>
      <xdr:rowOff>16995</xdr:rowOff>
    </xdr:from>
    <xdr:to>
      <xdr:col>18</xdr:col>
      <xdr:colOff>435387</xdr:colOff>
      <xdr:row>10</xdr:row>
      <xdr:rowOff>32820</xdr:rowOff>
    </xdr:to>
    <xdr:sp macro="" textlink="">
      <xdr:nvSpPr>
        <xdr:cNvPr id="11" name="Rectangle: Rounded Corners 13" descr="363d7e5f-184d-4693-b22f-4a971eedeb07">
          <a:extLst>
            <a:ext uri="{FF2B5EF4-FFF2-40B4-BE49-F238E27FC236}">
              <a16:creationId xmlns:a16="http://schemas.microsoft.com/office/drawing/2014/main" id="{5BC1F627-3A18-43D9-A683-E3B21CBD87DB}"/>
            </a:ext>
          </a:extLst>
        </xdr:cNvPr>
        <xdr:cNvSpPr/>
      </xdr:nvSpPr>
      <xdr:spPr>
        <a:xfrm>
          <a:off x="10468162" y="1102845"/>
          <a:ext cx="1454375" cy="73655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>
              <a:solidFill>
                <a:schemeClr val="lt1"/>
              </a:solidFill>
              <a:latin typeface="+mn-lt"/>
              <a:ea typeface="+mn-ea"/>
              <a:cs typeface="+mn-cs"/>
            </a:rPr>
            <a:t>FEE INCOME / ASSETS</a:t>
          </a:r>
        </a:p>
      </xdr:txBody>
    </xdr:sp>
    <xdr:clientData/>
  </xdr:twoCellAnchor>
  <xdr:twoCellAnchor>
    <xdr:from>
      <xdr:col>7</xdr:col>
      <xdr:colOff>240472</xdr:colOff>
      <xdr:row>27</xdr:row>
      <xdr:rowOff>930</xdr:rowOff>
    </xdr:from>
    <xdr:to>
      <xdr:col>8</xdr:col>
      <xdr:colOff>522203</xdr:colOff>
      <xdr:row>28</xdr:row>
      <xdr:rowOff>187060</xdr:rowOff>
    </xdr:to>
    <xdr:sp macro="" textlink="">
      <xdr:nvSpPr>
        <xdr:cNvPr id="12" name="Arrow: Right 18" descr="7f8ae169-3c98-4dd1-bb20-52bb812271c1">
          <a:extLst>
            <a:ext uri="{FF2B5EF4-FFF2-40B4-BE49-F238E27FC236}">
              <a16:creationId xmlns:a16="http://schemas.microsoft.com/office/drawing/2014/main" id="{84FB9FCF-116D-4BAB-918B-52F051AF4920}"/>
            </a:ext>
          </a:extLst>
        </xdr:cNvPr>
        <xdr:cNvSpPr/>
      </xdr:nvSpPr>
      <xdr:spPr>
        <a:xfrm rot="1417805">
          <a:off x="4704522" y="4887255"/>
          <a:ext cx="926256" cy="363930"/>
        </a:xfrm>
        <a:prstGeom prst="rightArrow">
          <a:avLst>
            <a:gd name="adj1" fmla="val 50000"/>
            <a:gd name="adj2" fmla="val 24992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265238</xdr:colOff>
      <xdr:row>12</xdr:row>
      <xdr:rowOff>168226</xdr:rowOff>
    </xdr:from>
    <xdr:to>
      <xdr:col>13</xdr:col>
      <xdr:colOff>103088</xdr:colOff>
      <xdr:row>15</xdr:row>
      <xdr:rowOff>162151</xdr:rowOff>
    </xdr:to>
    <xdr:sp macro="" textlink="">
      <xdr:nvSpPr>
        <xdr:cNvPr id="13" name="Arrow: Right 28" descr="cedaf91a-8108-4a56-9516-eba6f5005f4c">
          <a:extLst>
            <a:ext uri="{FF2B5EF4-FFF2-40B4-BE49-F238E27FC236}">
              <a16:creationId xmlns:a16="http://schemas.microsoft.com/office/drawing/2014/main" id="{8148DCF9-0A08-4506-B54F-64A12CFC9412}"/>
            </a:ext>
          </a:extLst>
        </xdr:cNvPr>
        <xdr:cNvSpPr/>
      </xdr:nvSpPr>
      <xdr:spPr>
        <a:xfrm rot="19753001">
          <a:off x="6646988" y="2336751"/>
          <a:ext cx="1755550" cy="536850"/>
        </a:xfrm>
        <a:prstGeom prst="rightArrow">
          <a:avLst>
            <a:gd name="adj1" fmla="val 46961"/>
            <a:gd name="adj2" fmla="val 50000"/>
          </a:avLst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247530</xdr:colOff>
      <xdr:row>11</xdr:row>
      <xdr:rowOff>21700</xdr:rowOff>
    </xdr:from>
    <xdr:to>
      <xdr:col>18</xdr:col>
      <xdr:colOff>428730</xdr:colOff>
      <xdr:row>15</xdr:row>
      <xdr:rowOff>28000</xdr:rowOff>
    </xdr:to>
    <xdr:sp macro="" textlink="">
      <xdr:nvSpPr>
        <xdr:cNvPr id="14" name="Rectangle: Rounded Corners 13" descr="363d7e5f-184d-4693-b22f-4a971eedeb07">
          <a:extLst>
            <a:ext uri="{FF2B5EF4-FFF2-40B4-BE49-F238E27FC236}">
              <a16:creationId xmlns:a16="http://schemas.microsoft.com/office/drawing/2014/main" id="{3BD97EF3-0DCB-4A16-90E1-274DCCBBBCE8}"/>
            </a:ext>
          </a:extLst>
        </xdr:cNvPr>
        <xdr:cNvSpPr/>
      </xdr:nvSpPr>
      <xdr:spPr>
        <a:xfrm>
          <a:off x="10458330" y="2012425"/>
          <a:ext cx="1454375" cy="733375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>
              <a:solidFill>
                <a:schemeClr val="lt1"/>
              </a:solidFill>
              <a:latin typeface="+mn-lt"/>
              <a:ea typeface="+mn-ea"/>
              <a:cs typeface="+mn-cs"/>
            </a:rPr>
            <a:t>TRADING INCOME /ASSETS</a:t>
          </a:r>
        </a:p>
      </xdr:txBody>
    </xdr:sp>
    <xdr:clientData/>
  </xdr:twoCellAnchor>
  <xdr:twoCellAnchor>
    <xdr:from>
      <xdr:col>16</xdr:col>
      <xdr:colOff>245700</xdr:colOff>
      <xdr:row>32</xdr:row>
      <xdr:rowOff>11130</xdr:rowOff>
    </xdr:from>
    <xdr:to>
      <xdr:col>18</xdr:col>
      <xdr:colOff>426900</xdr:colOff>
      <xdr:row>36</xdr:row>
      <xdr:rowOff>26955</xdr:rowOff>
    </xdr:to>
    <xdr:sp macro="" textlink="">
      <xdr:nvSpPr>
        <xdr:cNvPr id="15" name="Rectangle: Rounded Corners 8" descr="d9afd89d-e443-4cf6-9662-f029b75f5918">
          <a:extLst>
            <a:ext uri="{FF2B5EF4-FFF2-40B4-BE49-F238E27FC236}">
              <a16:creationId xmlns:a16="http://schemas.microsoft.com/office/drawing/2014/main" id="{A0D5152E-A854-428D-9351-93EAF6F4296F}"/>
            </a:ext>
          </a:extLst>
        </xdr:cNvPr>
        <xdr:cNvSpPr/>
      </xdr:nvSpPr>
      <xdr:spPr>
        <a:xfrm>
          <a:off x="10456500" y="5799155"/>
          <a:ext cx="1460725" cy="746075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LOAN LOSSES / TOTAL REVENUE </a:t>
          </a:r>
          <a:endParaRPr lang="fr-FR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251028</xdr:colOff>
      <xdr:row>16</xdr:row>
      <xdr:rowOff>6128</xdr:rowOff>
    </xdr:from>
    <xdr:to>
      <xdr:col>18</xdr:col>
      <xdr:colOff>432228</xdr:colOff>
      <xdr:row>20</xdr:row>
      <xdr:rowOff>21953</xdr:rowOff>
    </xdr:to>
    <xdr:sp macro="" textlink="">
      <xdr:nvSpPr>
        <xdr:cNvPr id="16" name="Rectangle: Rounded Corners 13" descr="363d7e5f-184d-4693-b22f-4a971eedeb07">
          <a:extLst>
            <a:ext uri="{FF2B5EF4-FFF2-40B4-BE49-F238E27FC236}">
              <a16:creationId xmlns:a16="http://schemas.microsoft.com/office/drawing/2014/main" id="{158D0AD3-DBAC-4C64-AEA9-B738835367C0}"/>
            </a:ext>
          </a:extLst>
        </xdr:cNvPr>
        <xdr:cNvSpPr>
          <a:spLocks/>
        </xdr:cNvSpPr>
      </xdr:nvSpPr>
      <xdr:spPr>
        <a:xfrm>
          <a:off x="10465003" y="2904903"/>
          <a:ext cx="1451200" cy="73655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>
              <a:solidFill>
                <a:schemeClr val="lt1"/>
              </a:solidFill>
              <a:latin typeface="+mn-lt"/>
              <a:ea typeface="+mn-ea"/>
              <a:cs typeface="+mn-cs"/>
            </a:rPr>
            <a:t>DONATIONS /ASSETS</a:t>
          </a:r>
        </a:p>
      </xdr:txBody>
    </xdr:sp>
    <xdr:clientData/>
  </xdr:twoCellAnchor>
  <xdr:twoCellAnchor>
    <xdr:from>
      <xdr:col>10</xdr:col>
      <xdr:colOff>299224</xdr:colOff>
      <xdr:row>23</xdr:row>
      <xdr:rowOff>70551</xdr:rowOff>
    </xdr:from>
    <xdr:to>
      <xdr:col>13</xdr:col>
      <xdr:colOff>137074</xdr:colOff>
      <xdr:row>26</xdr:row>
      <xdr:rowOff>72267</xdr:rowOff>
    </xdr:to>
    <xdr:sp macro="" textlink="">
      <xdr:nvSpPr>
        <xdr:cNvPr id="17" name="Arrow: Right 28" descr="cedaf91a-8108-4a56-9516-eba6f5005f4c">
          <a:extLst>
            <a:ext uri="{FF2B5EF4-FFF2-40B4-BE49-F238E27FC236}">
              <a16:creationId xmlns:a16="http://schemas.microsoft.com/office/drawing/2014/main" id="{F4059E39-2CE4-4D7C-9826-6D30FDAA4930}"/>
            </a:ext>
          </a:extLst>
        </xdr:cNvPr>
        <xdr:cNvSpPr/>
      </xdr:nvSpPr>
      <xdr:spPr>
        <a:xfrm rot="1629222">
          <a:off x="6677799" y="4229801"/>
          <a:ext cx="1758725" cy="544641"/>
        </a:xfrm>
        <a:prstGeom prst="rightArrow">
          <a:avLst>
            <a:gd name="adj1" fmla="val 46961"/>
            <a:gd name="adj2" fmla="val 50000"/>
          </a:avLst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223477</xdr:colOff>
      <xdr:row>20</xdr:row>
      <xdr:rowOff>141353</xdr:rowOff>
    </xdr:from>
    <xdr:to>
      <xdr:col>8</xdr:col>
      <xdr:colOff>167689</xdr:colOff>
      <xdr:row>22</xdr:row>
      <xdr:rowOff>172774</xdr:rowOff>
    </xdr:to>
    <xdr:sp macro="" textlink="">
      <xdr:nvSpPr>
        <xdr:cNvPr id="18" name="Arrow: Right 17" descr="7f8ae169-3c98-4dd1-bb20-52bb812271c1">
          <a:extLst>
            <a:ext uri="{FF2B5EF4-FFF2-40B4-BE49-F238E27FC236}">
              <a16:creationId xmlns:a16="http://schemas.microsoft.com/office/drawing/2014/main" id="{C37A6A80-63DE-4CDE-A2A0-5380FEC823C4}"/>
            </a:ext>
          </a:extLst>
        </xdr:cNvPr>
        <xdr:cNvSpPr/>
      </xdr:nvSpPr>
      <xdr:spPr>
        <a:xfrm rot="19941954">
          <a:off x="4687527" y="3764028"/>
          <a:ext cx="582387" cy="390196"/>
        </a:xfrm>
        <a:prstGeom prst="rightArrow">
          <a:avLst>
            <a:gd name="adj1" fmla="val 50000"/>
            <a:gd name="adj2" fmla="val 24992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276225</xdr:colOff>
      <xdr:row>0</xdr:row>
      <xdr:rowOff>161925</xdr:rowOff>
    </xdr:from>
    <xdr:to>
      <xdr:col>22</xdr:col>
      <xdr:colOff>0</xdr:colOff>
      <xdr:row>21</xdr:row>
      <xdr:rowOff>19050</xdr:rowOff>
    </xdr:to>
    <xdr:sp macro="" textlink="">
      <xdr:nvSpPr>
        <xdr:cNvPr id="19" name="Right Brace 18" descr="18a0dc9e-b6ad-4664-b34a-6c08a1b7082e">
          <a:extLst>
            <a:ext uri="{FF2B5EF4-FFF2-40B4-BE49-F238E27FC236}">
              <a16:creationId xmlns:a16="http://schemas.microsoft.com/office/drawing/2014/main" id="{84F621B7-D607-4E6E-B9D3-4C1249E2D015}"/>
            </a:ext>
          </a:extLst>
        </xdr:cNvPr>
        <xdr:cNvSpPr/>
      </xdr:nvSpPr>
      <xdr:spPr>
        <a:xfrm>
          <a:off x="13036550" y="158750"/>
          <a:ext cx="1003300" cy="3660775"/>
        </a:xfrm>
        <a:prstGeom prst="rightBrace">
          <a:avLst/>
        </a:prstGeom>
        <a:ln w="38100"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285750</xdr:colOff>
      <xdr:row>21</xdr:row>
      <xdr:rowOff>133350</xdr:rowOff>
    </xdr:from>
    <xdr:to>
      <xdr:col>22</xdr:col>
      <xdr:colOff>0</xdr:colOff>
      <xdr:row>41</xdr:row>
      <xdr:rowOff>114300</xdr:rowOff>
    </xdr:to>
    <xdr:sp macro="" textlink="">
      <xdr:nvSpPr>
        <xdr:cNvPr id="20" name="Right Brace 19" descr="91f5329a-f4c2-4440-b25a-1a2ed92a24d7">
          <a:extLst>
            <a:ext uri="{FF2B5EF4-FFF2-40B4-BE49-F238E27FC236}">
              <a16:creationId xmlns:a16="http://schemas.microsoft.com/office/drawing/2014/main" id="{D547D545-3D25-4F74-B74B-8694A4854A3B}"/>
            </a:ext>
          </a:extLst>
        </xdr:cNvPr>
        <xdr:cNvSpPr/>
      </xdr:nvSpPr>
      <xdr:spPr>
        <a:xfrm>
          <a:off x="13049250" y="3933825"/>
          <a:ext cx="990600" cy="3600450"/>
        </a:xfrm>
        <a:prstGeom prst="rightBrace">
          <a:avLst/>
        </a:prstGeom>
        <a:ln w="38100"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19</xdr:col>
      <xdr:colOff>57150</xdr:colOff>
      <xdr:row>4</xdr:row>
      <xdr:rowOff>66675</xdr:rowOff>
    </xdr:from>
    <xdr:to>
      <xdr:col>19</xdr:col>
      <xdr:colOff>561975</xdr:colOff>
      <xdr:row>6</xdr:row>
      <xdr:rowOff>161925</xdr:rowOff>
    </xdr:to>
    <xdr:sp macro="" textlink="">
      <xdr:nvSpPr>
        <xdr:cNvPr id="21" name="Plus Sign 20" descr="ffe49606-b05c-4670-8b93-8a80e1ff3e17">
          <a:extLst>
            <a:ext uri="{FF2B5EF4-FFF2-40B4-BE49-F238E27FC236}">
              <a16:creationId xmlns:a16="http://schemas.microsoft.com/office/drawing/2014/main" id="{C15F6E05-CF7C-4297-9642-30A84331BD1A}"/>
            </a:ext>
          </a:extLst>
        </xdr:cNvPr>
        <xdr:cNvSpPr/>
      </xdr:nvSpPr>
      <xdr:spPr>
        <a:xfrm>
          <a:off x="12182475" y="787400"/>
          <a:ext cx="501650" cy="457200"/>
        </a:xfrm>
        <a:prstGeom prst="mathPlus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19</xdr:col>
      <xdr:colOff>47625</xdr:colOff>
      <xdr:row>9</xdr:row>
      <xdr:rowOff>66675</xdr:rowOff>
    </xdr:from>
    <xdr:to>
      <xdr:col>19</xdr:col>
      <xdr:colOff>552450</xdr:colOff>
      <xdr:row>11</xdr:row>
      <xdr:rowOff>180975</xdr:rowOff>
    </xdr:to>
    <xdr:sp macro="" textlink="">
      <xdr:nvSpPr>
        <xdr:cNvPr id="22" name="Plus Sign 21" descr="5607ae4d-f283-4d34-b09b-a68126881bff">
          <a:extLst>
            <a:ext uri="{FF2B5EF4-FFF2-40B4-BE49-F238E27FC236}">
              <a16:creationId xmlns:a16="http://schemas.microsoft.com/office/drawing/2014/main" id="{A02DE26C-CDDD-4B92-8AA7-85BB3F1450D6}"/>
            </a:ext>
          </a:extLst>
        </xdr:cNvPr>
        <xdr:cNvSpPr/>
      </xdr:nvSpPr>
      <xdr:spPr>
        <a:xfrm>
          <a:off x="12169775" y="1692275"/>
          <a:ext cx="508000" cy="476250"/>
        </a:xfrm>
        <a:prstGeom prst="mathPlus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19</xdr:col>
      <xdr:colOff>66675</xdr:colOff>
      <xdr:row>14</xdr:row>
      <xdr:rowOff>66675</xdr:rowOff>
    </xdr:from>
    <xdr:to>
      <xdr:col>19</xdr:col>
      <xdr:colOff>571500</xdr:colOff>
      <xdr:row>16</xdr:row>
      <xdr:rowOff>161925</xdr:rowOff>
    </xdr:to>
    <xdr:sp macro="" textlink="">
      <xdr:nvSpPr>
        <xdr:cNvPr id="23" name="Plus Sign 22" descr="7f4760f9-ad63-425d-92bd-6e82dcfb2896">
          <a:extLst>
            <a:ext uri="{FF2B5EF4-FFF2-40B4-BE49-F238E27FC236}">
              <a16:creationId xmlns:a16="http://schemas.microsoft.com/office/drawing/2014/main" id="{D3F59212-8BA9-401C-BCC0-AEC21E075F06}"/>
            </a:ext>
          </a:extLst>
        </xdr:cNvPr>
        <xdr:cNvSpPr/>
      </xdr:nvSpPr>
      <xdr:spPr>
        <a:xfrm>
          <a:off x="12188825" y="2597150"/>
          <a:ext cx="508000" cy="457200"/>
        </a:xfrm>
        <a:prstGeom prst="mathPlus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22</xdr:col>
      <xdr:colOff>228600</xdr:colOff>
      <xdr:row>9</xdr:row>
      <xdr:rowOff>28575</xdr:rowOff>
    </xdr:from>
    <xdr:to>
      <xdr:col>24</xdr:col>
      <xdr:colOff>57075</xdr:colOff>
      <xdr:row>12</xdr:row>
      <xdr:rowOff>77550</xdr:rowOff>
    </xdr:to>
    <xdr:sp macro="" textlink="">
      <xdr:nvSpPr>
        <xdr:cNvPr id="24" name="Rectangle: Rounded Corners 13" descr="363d7e5f-184d-4693-b22f-4a971eedeb07">
          <a:extLst>
            <a:ext uri="{FF2B5EF4-FFF2-40B4-BE49-F238E27FC236}">
              <a16:creationId xmlns:a16="http://schemas.microsoft.com/office/drawing/2014/main" id="{8E68D39C-4BE2-439B-AFBD-8DAF8E633497}"/>
            </a:ext>
          </a:extLst>
        </xdr:cNvPr>
        <xdr:cNvSpPr/>
      </xdr:nvSpPr>
      <xdr:spPr>
        <a:xfrm>
          <a:off x="14268450" y="1654175"/>
          <a:ext cx="1104825" cy="595075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>
              <a:solidFill>
                <a:schemeClr val="lt1"/>
              </a:solidFill>
              <a:latin typeface="+mn-lt"/>
              <a:ea typeface="+mn-ea"/>
              <a:cs typeface="+mn-cs"/>
            </a:rPr>
            <a:t>SUM =</a:t>
          </a:r>
          <a:r>
            <a:rPr lang="en-GB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ASSET YIELD</a:t>
          </a:r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228599</xdr:colOff>
      <xdr:row>30</xdr:row>
      <xdr:rowOff>19050</xdr:rowOff>
    </xdr:from>
    <xdr:to>
      <xdr:col>24</xdr:col>
      <xdr:colOff>57149</xdr:colOff>
      <xdr:row>33</xdr:row>
      <xdr:rowOff>47050</xdr:rowOff>
    </xdr:to>
    <xdr:sp macro="" textlink="">
      <xdr:nvSpPr>
        <xdr:cNvPr id="25" name="Rectangle: Rounded Corners 13" descr="363d7e5f-184d-4693-b22f-4a971eedeb07">
          <a:extLst>
            <a:ext uri="{FF2B5EF4-FFF2-40B4-BE49-F238E27FC236}">
              <a16:creationId xmlns:a16="http://schemas.microsoft.com/office/drawing/2014/main" id="{5A390DEC-F22D-4D5F-B738-CB09E510E8D1}"/>
            </a:ext>
          </a:extLst>
        </xdr:cNvPr>
        <xdr:cNvSpPr/>
      </xdr:nvSpPr>
      <xdr:spPr>
        <a:xfrm>
          <a:off x="14268449" y="5448300"/>
          <a:ext cx="1104900" cy="5741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>
              <a:solidFill>
                <a:schemeClr val="lt1"/>
              </a:solidFill>
              <a:latin typeface="+mn-lt"/>
              <a:ea typeface="+mn-ea"/>
              <a:cs typeface="+mn-cs"/>
            </a:rPr>
            <a:t>100%</a:t>
          </a:r>
          <a:r>
            <a:rPr lang="en-GB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- SUM = PROFIT MARGIN</a:t>
          </a:r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57150</xdr:colOff>
      <xdr:row>25</xdr:row>
      <xdr:rowOff>38100</xdr:rowOff>
    </xdr:from>
    <xdr:to>
      <xdr:col>19</xdr:col>
      <xdr:colOff>561975</xdr:colOff>
      <xdr:row>27</xdr:row>
      <xdr:rowOff>142875</xdr:rowOff>
    </xdr:to>
    <xdr:sp macro="" textlink="">
      <xdr:nvSpPr>
        <xdr:cNvPr id="26" name="Plus Sign 25" descr="3fa678bf-0753-47a0-9c2d-be9b296938a6">
          <a:extLst>
            <a:ext uri="{FF2B5EF4-FFF2-40B4-BE49-F238E27FC236}">
              <a16:creationId xmlns:a16="http://schemas.microsoft.com/office/drawing/2014/main" id="{ACF9DA35-0D34-4E59-9465-18901AA73FFD}"/>
            </a:ext>
          </a:extLst>
        </xdr:cNvPr>
        <xdr:cNvSpPr/>
      </xdr:nvSpPr>
      <xdr:spPr>
        <a:xfrm>
          <a:off x="12182475" y="4562475"/>
          <a:ext cx="501650" cy="463550"/>
        </a:xfrm>
        <a:prstGeom prst="mathPlus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19</xdr:col>
      <xdr:colOff>47625</xdr:colOff>
      <xdr:row>30</xdr:row>
      <xdr:rowOff>66675</xdr:rowOff>
    </xdr:from>
    <xdr:to>
      <xdr:col>19</xdr:col>
      <xdr:colOff>552450</xdr:colOff>
      <xdr:row>32</xdr:row>
      <xdr:rowOff>161925</xdr:rowOff>
    </xdr:to>
    <xdr:sp macro="" textlink="">
      <xdr:nvSpPr>
        <xdr:cNvPr id="27" name="Plus Sign 26" descr="cc7b570f-ee59-4246-a814-268407a031ef">
          <a:extLst>
            <a:ext uri="{FF2B5EF4-FFF2-40B4-BE49-F238E27FC236}">
              <a16:creationId xmlns:a16="http://schemas.microsoft.com/office/drawing/2014/main" id="{91383EB8-602F-4CA1-92B5-AA9E38864251}"/>
            </a:ext>
          </a:extLst>
        </xdr:cNvPr>
        <xdr:cNvSpPr/>
      </xdr:nvSpPr>
      <xdr:spPr>
        <a:xfrm>
          <a:off x="12169775" y="5492750"/>
          <a:ext cx="508000" cy="457200"/>
        </a:xfrm>
        <a:prstGeom prst="mathPlus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19</xdr:col>
      <xdr:colOff>47625</xdr:colOff>
      <xdr:row>35</xdr:row>
      <xdr:rowOff>57150</xdr:rowOff>
    </xdr:from>
    <xdr:to>
      <xdr:col>19</xdr:col>
      <xdr:colOff>552450</xdr:colOff>
      <xdr:row>37</xdr:row>
      <xdr:rowOff>171450</xdr:rowOff>
    </xdr:to>
    <xdr:sp macro="" textlink="">
      <xdr:nvSpPr>
        <xdr:cNvPr id="28" name="Plus Sign 27" descr="48cf9eb4-9bdb-44a5-b968-7173c2ce7848">
          <a:extLst>
            <a:ext uri="{FF2B5EF4-FFF2-40B4-BE49-F238E27FC236}">
              <a16:creationId xmlns:a16="http://schemas.microsoft.com/office/drawing/2014/main" id="{1B2FBF67-1606-42F6-B2CB-AD3ACD8068A3}"/>
            </a:ext>
          </a:extLst>
        </xdr:cNvPr>
        <xdr:cNvSpPr/>
      </xdr:nvSpPr>
      <xdr:spPr>
        <a:xfrm>
          <a:off x="12169775" y="6391275"/>
          <a:ext cx="508000" cy="476250"/>
        </a:xfrm>
        <a:prstGeom prst="mathPlus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325667</xdr:colOff>
      <xdr:row>22</xdr:row>
      <xdr:rowOff>102753</xdr:rowOff>
    </xdr:from>
    <xdr:to>
      <xdr:col>7</xdr:col>
      <xdr:colOff>232142</xdr:colOff>
      <xdr:row>27</xdr:row>
      <xdr:rowOff>12153</xdr:rowOff>
    </xdr:to>
    <xdr:sp macro="" textlink="">
      <xdr:nvSpPr>
        <xdr:cNvPr id="2" name="Rectangle: Rounded Corners 1" descr="0b6586ca-9d4e-4948-85e7-5552c66f3162">
          <a:extLst>
            <a:ext uri="{FF2B5EF4-FFF2-40B4-BE49-F238E27FC236}">
              <a16:creationId xmlns:a16="http://schemas.microsoft.com/office/drawing/2014/main" id="{7D5ED77D-A417-4F6D-AE8A-5FD442585FDB}"/>
            </a:ext>
          </a:extLst>
        </xdr:cNvPr>
        <xdr:cNvSpPr/>
      </xdr:nvSpPr>
      <xdr:spPr>
        <a:xfrm>
          <a:off x="5926367" y="4455678"/>
          <a:ext cx="1440000" cy="900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/>
            <a:t>ROE ou</a:t>
          </a:r>
        </a:p>
        <a:p>
          <a:pPr algn="ctr"/>
          <a:r>
            <a:rPr lang="en-GB" sz="1100" b="1"/>
            <a:t>Rendement des</a:t>
          </a:r>
          <a:r>
            <a:rPr lang="en-GB" sz="1100" b="1" baseline="0"/>
            <a:t> capitaux propres</a:t>
          </a:r>
          <a:endParaRPr lang="en-GB" sz="1100" b="1"/>
        </a:p>
      </xdr:txBody>
    </xdr:sp>
    <xdr:clientData/>
  </xdr:twoCellAnchor>
  <xdr:twoCellAnchor>
    <xdr:from>
      <xdr:col>8</xdr:col>
      <xdr:colOff>228887</xdr:colOff>
      <xdr:row>17</xdr:row>
      <xdr:rowOff>94384</xdr:rowOff>
    </xdr:from>
    <xdr:to>
      <xdr:col>10</xdr:col>
      <xdr:colOff>459441</xdr:colOff>
      <xdr:row>22</xdr:row>
      <xdr:rowOff>156882</xdr:rowOff>
    </xdr:to>
    <xdr:sp macro="" textlink="">
      <xdr:nvSpPr>
        <xdr:cNvPr id="3" name="Rectangle: Rounded Corners 4" descr="344b471f-7b0c-4ada-b1e9-e56987dcc7e2">
          <a:extLst>
            <a:ext uri="{FF2B5EF4-FFF2-40B4-BE49-F238E27FC236}">
              <a16:creationId xmlns:a16="http://schemas.microsoft.com/office/drawing/2014/main" id="{DC289E18-FFFB-487E-B13E-43CA242DA0D2}"/>
            </a:ext>
          </a:extLst>
        </xdr:cNvPr>
        <xdr:cNvSpPr/>
      </xdr:nvSpPr>
      <xdr:spPr>
        <a:xfrm>
          <a:off x="8510034" y="3310472"/>
          <a:ext cx="1597672" cy="981381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/>
            <a:t>ROA ou rendement des actifs</a:t>
          </a:r>
        </a:p>
        <a:p>
          <a:pPr algn="ctr"/>
          <a:r>
            <a:rPr lang="en-GB" sz="1100" b="1"/>
            <a:t>= Revenu</a:t>
          </a:r>
          <a:r>
            <a:rPr lang="en-GB" sz="1100" b="1" baseline="0"/>
            <a:t> net</a:t>
          </a:r>
          <a:r>
            <a:rPr lang="en-GB" sz="1100" b="1"/>
            <a:t>  / Actif total </a:t>
          </a:r>
        </a:p>
      </xdr:txBody>
    </xdr:sp>
    <xdr:clientData/>
  </xdr:twoCellAnchor>
  <xdr:twoCellAnchor>
    <xdr:from>
      <xdr:col>8</xdr:col>
      <xdr:colOff>250333</xdr:colOff>
      <xdr:row>31</xdr:row>
      <xdr:rowOff>124979</xdr:rowOff>
    </xdr:from>
    <xdr:to>
      <xdr:col>10</xdr:col>
      <xdr:colOff>375883</xdr:colOff>
      <xdr:row>36</xdr:row>
      <xdr:rowOff>34379</xdr:rowOff>
    </xdr:to>
    <xdr:sp macro="" textlink="">
      <xdr:nvSpPr>
        <xdr:cNvPr id="4" name="Rectangle: Rounded Corners 5" descr="979a6f82-2dfe-4c2e-ae69-94e21d89b727">
          <a:extLst>
            <a:ext uri="{FF2B5EF4-FFF2-40B4-BE49-F238E27FC236}">
              <a16:creationId xmlns:a16="http://schemas.microsoft.com/office/drawing/2014/main" id="{D1907678-0640-4481-9006-AD2980AAE9AC}"/>
            </a:ext>
          </a:extLst>
        </xdr:cNvPr>
        <xdr:cNvSpPr/>
      </xdr:nvSpPr>
      <xdr:spPr>
        <a:xfrm>
          <a:off x="7994158" y="6268604"/>
          <a:ext cx="1440000" cy="900000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/>
            <a:t>EFFET</a:t>
          </a:r>
          <a:r>
            <a:rPr lang="en-GB" sz="1100" b="1" baseline="0"/>
            <a:t> DE LEVIER </a:t>
          </a:r>
          <a:r>
            <a:rPr lang="en-GB" sz="1100" b="1"/>
            <a:t>= Actif</a:t>
          </a:r>
          <a:r>
            <a:rPr lang="en-GB" sz="1100" b="1" baseline="0"/>
            <a:t> total</a:t>
          </a:r>
          <a:endParaRPr lang="en-GB" sz="1100" b="1"/>
        </a:p>
        <a:p>
          <a:pPr algn="ctr"/>
          <a:r>
            <a:rPr lang="en-GB" sz="1100" b="1"/>
            <a:t>/ Capitaux</a:t>
          </a:r>
          <a:r>
            <a:rPr lang="en-GB" sz="1100" b="1" baseline="0"/>
            <a:t> propres</a:t>
          </a:r>
          <a:endParaRPr lang="en-GB" sz="1100" b="1"/>
        </a:p>
      </xdr:txBody>
    </xdr:sp>
    <xdr:clientData/>
  </xdr:twoCellAnchor>
  <xdr:twoCellAnchor>
    <xdr:from>
      <xdr:col>13</xdr:col>
      <xdr:colOff>248602</xdr:colOff>
      <xdr:row>26</xdr:row>
      <xdr:rowOff>86591</xdr:rowOff>
    </xdr:from>
    <xdr:to>
      <xdr:col>15</xdr:col>
      <xdr:colOff>429145</xdr:colOff>
      <xdr:row>30</xdr:row>
      <xdr:rowOff>101759</xdr:rowOff>
    </xdr:to>
    <xdr:sp macro="" textlink="">
      <xdr:nvSpPr>
        <xdr:cNvPr id="5" name="Rectangle: Rounded Corners 6" descr="1742b74d-08ea-4e21-9b2c-9dea82384519">
          <a:extLst>
            <a:ext uri="{FF2B5EF4-FFF2-40B4-BE49-F238E27FC236}">
              <a16:creationId xmlns:a16="http://schemas.microsoft.com/office/drawing/2014/main" id="{249E6E4B-FA2C-4024-8FFD-985E6E18E618}"/>
            </a:ext>
          </a:extLst>
        </xdr:cNvPr>
        <xdr:cNvSpPr/>
      </xdr:nvSpPr>
      <xdr:spPr>
        <a:xfrm>
          <a:off x="11269027" y="5230091"/>
          <a:ext cx="1399743" cy="815268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MARGE BÉNÉFICIÈRE</a:t>
          </a:r>
        </a:p>
        <a:p>
          <a:pPr marL="0" indent="0" algn="ctr"/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= Revenu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net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/ Revenu brut</a:t>
          </a:r>
        </a:p>
      </xdr:txBody>
    </xdr:sp>
    <xdr:clientData/>
  </xdr:twoCellAnchor>
  <xdr:twoCellAnchor>
    <xdr:from>
      <xdr:col>13</xdr:col>
      <xdr:colOff>261216</xdr:colOff>
      <xdr:row>8</xdr:row>
      <xdr:rowOff>146626</xdr:rowOff>
    </xdr:from>
    <xdr:to>
      <xdr:col>15</xdr:col>
      <xdr:colOff>442416</xdr:colOff>
      <xdr:row>12</xdr:row>
      <xdr:rowOff>171976</xdr:rowOff>
    </xdr:to>
    <xdr:sp macro="" textlink="">
      <xdr:nvSpPr>
        <xdr:cNvPr id="6" name="Rectangle: Rounded Corners 7" descr="84f45941-cd6c-4966-93b2-9fe074675fd6">
          <a:extLst>
            <a:ext uri="{FF2B5EF4-FFF2-40B4-BE49-F238E27FC236}">
              <a16:creationId xmlns:a16="http://schemas.microsoft.com/office/drawing/2014/main" id="{0969956A-2486-4149-9A7F-5F2878F39E57}"/>
            </a:ext>
          </a:extLst>
        </xdr:cNvPr>
        <xdr:cNvSpPr/>
      </xdr:nvSpPr>
      <xdr:spPr>
        <a:xfrm>
          <a:off x="11281641" y="1746826"/>
          <a:ext cx="1400400" cy="80640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ASSET</a:t>
          </a:r>
          <a:r>
            <a:rPr lang="en-GB" sz="1100" baseline="0"/>
            <a:t> YIELD</a:t>
          </a:r>
          <a:br>
            <a:rPr lang="en-GB" sz="1100" baseline="0"/>
          </a:br>
          <a:r>
            <a:rPr lang="en-GB" sz="1100" baseline="0"/>
            <a:t>= Revenu brut/ Actif total</a:t>
          </a:r>
        </a:p>
      </xdr:txBody>
    </xdr:sp>
    <xdr:clientData/>
  </xdr:twoCellAnchor>
  <xdr:twoCellAnchor>
    <xdr:from>
      <xdr:col>16</xdr:col>
      <xdr:colOff>259364</xdr:colOff>
      <xdr:row>26</xdr:row>
      <xdr:rowOff>194223</xdr:rowOff>
    </xdr:from>
    <xdr:to>
      <xdr:col>18</xdr:col>
      <xdr:colOff>440564</xdr:colOff>
      <xdr:row>31</xdr:row>
      <xdr:rowOff>3454</xdr:rowOff>
    </xdr:to>
    <xdr:sp macro="" textlink="">
      <xdr:nvSpPr>
        <xdr:cNvPr id="7" name="Rectangle: Rounded Corners 8" descr="d9afd89d-e443-4cf6-9662-f029b75f5918">
          <a:extLst>
            <a:ext uri="{FF2B5EF4-FFF2-40B4-BE49-F238E27FC236}">
              <a16:creationId xmlns:a16="http://schemas.microsoft.com/office/drawing/2014/main" id="{61187489-7757-41FC-BB10-097FB5894E92}"/>
            </a:ext>
          </a:extLst>
        </xdr:cNvPr>
        <xdr:cNvSpPr/>
      </xdr:nvSpPr>
      <xdr:spPr>
        <a:xfrm>
          <a:off x="11899571" y="5278602"/>
          <a:ext cx="1403027" cy="794576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COÛTS D'INTÉRÊTS / REVENU BRUT</a:t>
          </a:r>
          <a:endParaRPr lang="fr-FR">
            <a:effectLst/>
          </a:endParaRPr>
        </a:p>
      </xdr:txBody>
    </xdr:sp>
    <xdr:clientData/>
  </xdr:twoCellAnchor>
  <xdr:twoCellAnchor>
    <xdr:from>
      <xdr:col>16</xdr:col>
      <xdr:colOff>258056</xdr:colOff>
      <xdr:row>22</xdr:row>
      <xdr:rowOff>9459</xdr:rowOff>
    </xdr:from>
    <xdr:to>
      <xdr:col>18</xdr:col>
      <xdr:colOff>439256</xdr:colOff>
      <xdr:row>26</xdr:row>
      <xdr:rowOff>25284</xdr:rowOff>
    </xdr:to>
    <xdr:sp macro="" textlink="">
      <xdr:nvSpPr>
        <xdr:cNvPr id="8" name="Rectangle: Rounded Corners 9" descr="9ea16670-2ee1-4265-9fbb-8551c4a0e2df">
          <a:extLst>
            <a:ext uri="{FF2B5EF4-FFF2-40B4-BE49-F238E27FC236}">
              <a16:creationId xmlns:a16="http://schemas.microsoft.com/office/drawing/2014/main" id="{F8C6C72D-B4ED-4E17-9184-09EB43AA3C64}"/>
            </a:ext>
          </a:extLst>
        </xdr:cNvPr>
        <xdr:cNvSpPr/>
      </xdr:nvSpPr>
      <xdr:spPr>
        <a:xfrm>
          <a:off x="11898263" y="4312131"/>
          <a:ext cx="1403027" cy="797532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COÛTS D'EXPLOITATION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/ REVENU BRUT</a:t>
          </a:r>
          <a:endParaRPr lang="en-GB">
            <a:effectLst/>
          </a:endParaRPr>
        </a:p>
      </xdr:txBody>
    </xdr:sp>
    <xdr:clientData/>
  </xdr:twoCellAnchor>
  <xdr:twoCellAnchor>
    <xdr:from>
      <xdr:col>16</xdr:col>
      <xdr:colOff>249621</xdr:colOff>
      <xdr:row>37</xdr:row>
      <xdr:rowOff>20030</xdr:rowOff>
    </xdr:from>
    <xdr:to>
      <xdr:col>18</xdr:col>
      <xdr:colOff>430821</xdr:colOff>
      <xdr:row>41</xdr:row>
      <xdr:rowOff>26330</xdr:rowOff>
    </xdr:to>
    <xdr:sp macro="" textlink="">
      <xdr:nvSpPr>
        <xdr:cNvPr id="10" name="Rectangle: Rounded Corners 11" descr="006260f5-5d85-448c-900a-d0ff388bb007">
          <a:extLst>
            <a:ext uri="{FF2B5EF4-FFF2-40B4-BE49-F238E27FC236}">
              <a16:creationId xmlns:a16="http://schemas.microsoft.com/office/drawing/2014/main" id="{2925F1B2-7B52-41CD-8A5A-5D9D40644976}"/>
            </a:ext>
          </a:extLst>
        </xdr:cNvPr>
        <xdr:cNvSpPr/>
      </xdr:nvSpPr>
      <xdr:spPr>
        <a:xfrm>
          <a:off x="11889828" y="7252461"/>
          <a:ext cx="1403027" cy="794576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COÛTS DES TAXES / REVENU BRUT </a:t>
          </a:r>
          <a:endParaRPr lang="fr-FR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256615</xdr:colOff>
      <xdr:row>1</xdr:row>
      <xdr:rowOff>31004</xdr:rowOff>
    </xdr:from>
    <xdr:to>
      <xdr:col>18</xdr:col>
      <xdr:colOff>438150</xdr:colOff>
      <xdr:row>5</xdr:row>
      <xdr:rowOff>38100</xdr:rowOff>
    </xdr:to>
    <xdr:sp macro="" textlink="">
      <xdr:nvSpPr>
        <xdr:cNvPr id="11" name="Rectangle: Rounded Corners 12" descr="49a485ad-90a8-4185-9dd9-56bc19191d73">
          <a:extLst>
            <a:ext uri="{FF2B5EF4-FFF2-40B4-BE49-F238E27FC236}">
              <a16:creationId xmlns:a16="http://schemas.microsoft.com/office/drawing/2014/main" id="{E5360782-EEA9-466D-9DA2-B70C9550394A}"/>
            </a:ext>
          </a:extLst>
        </xdr:cNvPr>
        <xdr:cNvSpPr/>
      </xdr:nvSpPr>
      <xdr:spPr>
        <a:xfrm>
          <a:off x="11886640" y="231029"/>
          <a:ext cx="1400735" cy="807196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REVENU D'INTÉRÊTS</a:t>
          </a:r>
          <a:r>
            <a:rPr lang="en-GB" sz="1100" baseline="0"/>
            <a:t>/ </a:t>
          </a:r>
          <a:r>
            <a:rPr lang="en-GB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ACTIF TOTAL</a:t>
          </a:r>
        </a:p>
      </xdr:txBody>
    </xdr:sp>
    <xdr:clientData/>
  </xdr:twoCellAnchor>
  <xdr:twoCellAnchor>
    <xdr:from>
      <xdr:col>16</xdr:col>
      <xdr:colOff>254187</xdr:colOff>
      <xdr:row>6</xdr:row>
      <xdr:rowOff>16995</xdr:rowOff>
    </xdr:from>
    <xdr:to>
      <xdr:col>18</xdr:col>
      <xdr:colOff>435387</xdr:colOff>
      <xdr:row>10</xdr:row>
      <xdr:rowOff>32820</xdr:rowOff>
    </xdr:to>
    <xdr:sp macro="" textlink="">
      <xdr:nvSpPr>
        <xdr:cNvPr id="12" name="Rectangle: Rounded Corners 13" descr="363d7e5f-184d-4693-b22f-4a971eedeb07">
          <a:extLst>
            <a:ext uri="{FF2B5EF4-FFF2-40B4-BE49-F238E27FC236}">
              <a16:creationId xmlns:a16="http://schemas.microsoft.com/office/drawing/2014/main" id="{12769CE0-AAED-4BEB-8929-0A015A9DE7FE}"/>
            </a:ext>
          </a:extLst>
        </xdr:cNvPr>
        <xdr:cNvSpPr/>
      </xdr:nvSpPr>
      <xdr:spPr>
        <a:xfrm>
          <a:off x="11884212" y="1217145"/>
          <a:ext cx="1400400" cy="80640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>
              <a:solidFill>
                <a:schemeClr val="lt1"/>
              </a:solidFill>
              <a:latin typeface="+mn-lt"/>
              <a:ea typeface="+mn-ea"/>
              <a:cs typeface="+mn-cs"/>
            </a:rPr>
            <a:t>REVENU</a:t>
          </a:r>
          <a:r>
            <a:rPr lang="en-GB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DES COMMISSIONS </a:t>
          </a:r>
          <a:r>
            <a:rPr lang="en-GB" sz="1100">
              <a:solidFill>
                <a:schemeClr val="lt1"/>
              </a:solidFill>
              <a:latin typeface="+mn-lt"/>
              <a:ea typeface="+mn-ea"/>
              <a:cs typeface="+mn-cs"/>
            </a:rPr>
            <a:t>/ ACTIF</a:t>
          </a:r>
          <a:r>
            <a:rPr lang="en-GB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TOTAL</a:t>
          </a:r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240472</xdr:colOff>
      <xdr:row>27</xdr:row>
      <xdr:rowOff>930</xdr:rowOff>
    </xdr:from>
    <xdr:to>
      <xdr:col>8</xdr:col>
      <xdr:colOff>522203</xdr:colOff>
      <xdr:row>28</xdr:row>
      <xdr:rowOff>187060</xdr:rowOff>
    </xdr:to>
    <xdr:sp macro="" textlink="">
      <xdr:nvSpPr>
        <xdr:cNvPr id="13" name="Arrow: Right 18" descr="7f8ae169-3c98-4dd1-bb20-52bb812271c1">
          <a:extLst>
            <a:ext uri="{FF2B5EF4-FFF2-40B4-BE49-F238E27FC236}">
              <a16:creationId xmlns:a16="http://schemas.microsoft.com/office/drawing/2014/main" id="{14E866AA-0A7D-4BD2-8539-9A7F08CCF12D}"/>
            </a:ext>
          </a:extLst>
        </xdr:cNvPr>
        <xdr:cNvSpPr/>
      </xdr:nvSpPr>
      <xdr:spPr>
        <a:xfrm rot="1417805">
          <a:off x="7374697" y="5344455"/>
          <a:ext cx="891331" cy="386155"/>
        </a:xfrm>
        <a:prstGeom prst="rightArrow">
          <a:avLst>
            <a:gd name="adj1" fmla="val 50000"/>
            <a:gd name="adj2" fmla="val 24992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265238</xdr:colOff>
      <xdr:row>12</xdr:row>
      <xdr:rowOff>168226</xdr:rowOff>
    </xdr:from>
    <xdr:to>
      <xdr:col>13</xdr:col>
      <xdr:colOff>103088</xdr:colOff>
      <xdr:row>15</xdr:row>
      <xdr:rowOff>162151</xdr:rowOff>
    </xdr:to>
    <xdr:sp macro="" textlink="">
      <xdr:nvSpPr>
        <xdr:cNvPr id="14" name="Arrow: Right 28" descr="cedaf91a-8108-4a56-9516-eba6f5005f4c">
          <a:extLst>
            <a:ext uri="{FF2B5EF4-FFF2-40B4-BE49-F238E27FC236}">
              <a16:creationId xmlns:a16="http://schemas.microsoft.com/office/drawing/2014/main" id="{8F420AB0-CB49-4ADD-81FC-AC09A2DD27C3}"/>
            </a:ext>
          </a:extLst>
        </xdr:cNvPr>
        <xdr:cNvSpPr/>
      </xdr:nvSpPr>
      <xdr:spPr>
        <a:xfrm rot="19753001">
          <a:off x="9323513" y="2549476"/>
          <a:ext cx="1800000" cy="594000"/>
        </a:xfrm>
        <a:prstGeom prst="rightArrow">
          <a:avLst>
            <a:gd name="adj1" fmla="val 46961"/>
            <a:gd name="adj2" fmla="val 50000"/>
          </a:avLst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247530</xdr:colOff>
      <xdr:row>11</xdr:row>
      <xdr:rowOff>21700</xdr:rowOff>
    </xdr:from>
    <xdr:to>
      <xdr:col>18</xdr:col>
      <xdr:colOff>428730</xdr:colOff>
      <xdr:row>15</xdr:row>
      <xdr:rowOff>28000</xdr:rowOff>
    </xdr:to>
    <xdr:sp macro="" textlink="">
      <xdr:nvSpPr>
        <xdr:cNvPr id="15" name="Rectangle: Rounded Corners 13" descr="363d7e5f-184d-4693-b22f-4a971eedeb07">
          <a:extLst>
            <a:ext uri="{FF2B5EF4-FFF2-40B4-BE49-F238E27FC236}">
              <a16:creationId xmlns:a16="http://schemas.microsoft.com/office/drawing/2014/main" id="{EBB23847-10BF-4FB7-838D-1015769D5A00}"/>
            </a:ext>
          </a:extLst>
        </xdr:cNvPr>
        <xdr:cNvSpPr/>
      </xdr:nvSpPr>
      <xdr:spPr>
        <a:xfrm>
          <a:off x="11877555" y="2202925"/>
          <a:ext cx="1400400" cy="80640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>
              <a:solidFill>
                <a:schemeClr val="lt1"/>
              </a:solidFill>
              <a:latin typeface="+mn-lt"/>
              <a:ea typeface="+mn-ea"/>
              <a:cs typeface="+mn-cs"/>
            </a:rPr>
            <a:t>REVENU</a:t>
          </a:r>
          <a:r>
            <a:rPr lang="en-GB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DE NÉGOCIATION </a:t>
          </a:r>
          <a:r>
            <a:rPr lang="en-GB" sz="1100">
              <a:solidFill>
                <a:schemeClr val="lt1"/>
              </a:solidFill>
              <a:latin typeface="+mn-lt"/>
              <a:ea typeface="+mn-ea"/>
              <a:cs typeface="+mn-cs"/>
            </a:rPr>
            <a:t>/ ACTIF TOTAL</a:t>
          </a:r>
        </a:p>
      </xdr:txBody>
    </xdr:sp>
    <xdr:clientData/>
  </xdr:twoCellAnchor>
  <xdr:twoCellAnchor>
    <xdr:from>
      <xdr:col>16</xdr:col>
      <xdr:colOff>245700</xdr:colOff>
      <xdr:row>32</xdr:row>
      <xdr:rowOff>11130</xdr:rowOff>
    </xdr:from>
    <xdr:to>
      <xdr:col>18</xdr:col>
      <xdr:colOff>426900</xdr:colOff>
      <xdr:row>36</xdr:row>
      <xdr:rowOff>26955</xdr:rowOff>
    </xdr:to>
    <xdr:sp macro="" textlink="">
      <xdr:nvSpPr>
        <xdr:cNvPr id="16" name="Rectangle: Rounded Corners 8" descr="d9afd89d-e443-4cf6-9662-f029b75f5918">
          <a:extLst>
            <a:ext uri="{FF2B5EF4-FFF2-40B4-BE49-F238E27FC236}">
              <a16:creationId xmlns:a16="http://schemas.microsoft.com/office/drawing/2014/main" id="{7F56A173-4FC8-42F7-A085-89A7DD4BCB3A}"/>
            </a:ext>
          </a:extLst>
        </xdr:cNvPr>
        <xdr:cNvSpPr/>
      </xdr:nvSpPr>
      <xdr:spPr>
        <a:xfrm>
          <a:off x="11885907" y="6271354"/>
          <a:ext cx="1403027" cy="797532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COÛTS PERTES SUR PRÊTS /  REVENU BRUT </a:t>
          </a:r>
          <a:endParaRPr lang="fr-FR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251028</xdr:colOff>
      <xdr:row>16</xdr:row>
      <xdr:rowOff>6128</xdr:rowOff>
    </xdr:from>
    <xdr:to>
      <xdr:col>18</xdr:col>
      <xdr:colOff>432228</xdr:colOff>
      <xdr:row>20</xdr:row>
      <xdr:rowOff>21953</xdr:rowOff>
    </xdr:to>
    <xdr:sp macro="" textlink="">
      <xdr:nvSpPr>
        <xdr:cNvPr id="17" name="Rectangle: Rounded Corners 13" descr="363d7e5f-184d-4693-b22f-4a971eedeb07">
          <a:extLst>
            <a:ext uri="{FF2B5EF4-FFF2-40B4-BE49-F238E27FC236}">
              <a16:creationId xmlns:a16="http://schemas.microsoft.com/office/drawing/2014/main" id="{EDDE105E-0B8B-43EF-A730-F312AEBA374D}"/>
            </a:ext>
          </a:extLst>
        </xdr:cNvPr>
        <xdr:cNvSpPr>
          <a:spLocks/>
        </xdr:cNvSpPr>
      </xdr:nvSpPr>
      <xdr:spPr>
        <a:xfrm>
          <a:off x="11881053" y="3187478"/>
          <a:ext cx="1400400" cy="80640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>
              <a:solidFill>
                <a:schemeClr val="lt1"/>
              </a:solidFill>
              <a:latin typeface="+mn-lt"/>
              <a:ea typeface="+mn-ea"/>
              <a:cs typeface="+mn-cs"/>
            </a:rPr>
            <a:t>DONS</a:t>
          </a:r>
          <a:r>
            <a:rPr lang="en-GB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&amp; SUBVENTIONS</a:t>
          </a:r>
          <a:r>
            <a:rPr lang="en-GB" sz="1100">
              <a:solidFill>
                <a:schemeClr val="lt1"/>
              </a:solidFill>
              <a:latin typeface="+mn-lt"/>
              <a:ea typeface="+mn-ea"/>
              <a:cs typeface="+mn-cs"/>
            </a:rPr>
            <a:t> /</a:t>
          </a:r>
          <a:r>
            <a:rPr lang="en-GB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ACTIF TOTAL</a:t>
          </a:r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374490</xdr:colOff>
      <xdr:row>23</xdr:row>
      <xdr:rowOff>168229</xdr:rowOff>
    </xdr:from>
    <xdr:to>
      <xdr:col>13</xdr:col>
      <xdr:colOff>218690</xdr:colOff>
      <xdr:row>26</xdr:row>
      <xdr:rowOff>169945</xdr:rowOff>
    </xdr:to>
    <xdr:sp macro="" textlink="">
      <xdr:nvSpPr>
        <xdr:cNvPr id="18" name="Arrow: Right 28" descr="cedaf91a-8108-4a56-9516-eba6f5005f4c">
          <a:extLst>
            <a:ext uri="{FF2B5EF4-FFF2-40B4-BE49-F238E27FC236}">
              <a16:creationId xmlns:a16="http://schemas.microsoft.com/office/drawing/2014/main" id="{6981DD3A-A038-4CAD-BA47-56DFD4C3A2F0}"/>
            </a:ext>
          </a:extLst>
        </xdr:cNvPr>
        <xdr:cNvSpPr/>
      </xdr:nvSpPr>
      <xdr:spPr>
        <a:xfrm rot="1629222">
          <a:off x="10022755" y="4493700"/>
          <a:ext cx="1906082" cy="562010"/>
        </a:xfrm>
        <a:prstGeom prst="rightArrow">
          <a:avLst>
            <a:gd name="adj1" fmla="val 46961"/>
            <a:gd name="adj2" fmla="val 50000"/>
          </a:avLst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223477</xdr:colOff>
      <xdr:row>20</xdr:row>
      <xdr:rowOff>141353</xdr:rowOff>
    </xdr:from>
    <xdr:to>
      <xdr:col>8</xdr:col>
      <xdr:colOff>167689</xdr:colOff>
      <xdr:row>22</xdr:row>
      <xdr:rowOff>172774</xdr:rowOff>
    </xdr:to>
    <xdr:sp macro="" textlink="">
      <xdr:nvSpPr>
        <xdr:cNvPr id="19" name="Arrow: Right 18" descr="7f8ae169-3c98-4dd1-bb20-52bb812271c1">
          <a:extLst>
            <a:ext uri="{FF2B5EF4-FFF2-40B4-BE49-F238E27FC236}">
              <a16:creationId xmlns:a16="http://schemas.microsoft.com/office/drawing/2014/main" id="{EC14DB7A-8E89-453D-95C0-E61A6EB2BE05}"/>
            </a:ext>
          </a:extLst>
        </xdr:cNvPr>
        <xdr:cNvSpPr/>
      </xdr:nvSpPr>
      <xdr:spPr>
        <a:xfrm rot="19941954">
          <a:off x="7357702" y="4113278"/>
          <a:ext cx="553812" cy="412421"/>
        </a:xfrm>
        <a:prstGeom prst="rightArrow">
          <a:avLst>
            <a:gd name="adj1" fmla="val 50000"/>
            <a:gd name="adj2" fmla="val 24992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276225</xdr:colOff>
      <xdr:row>0</xdr:row>
      <xdr:rowOff>161925</xdr:rowOff>
    </xdr:from>
    <xdr:to>
      <xdr:col>22</xdr:col>
      <xdr:colOff>0</xdr:colOff>
      <xdr:row>21</xdr:row>
      <xdr:rowOff>19050</xdr:rowOff>
    </xdr:to>
    <xdr:sp macro="" textlink="">
      <xdr:nvSpPr>
        <xdr:cNvPr id="37" name="Right Brace 36" descr="18a0dc9e-b6ad-4664-b34a-6c08a1b7082e">
          <a:extLst>
            <a:ext uri="{FF2B5EF4-FFF2-40B4-BE49-F238E27FC236}">
              <a16:creationId xmlns:a16="http://schemas.microsoft.com/office/drawing/2014/main" id="{92656516-1BE8-46EA-BC4D-ACBF13CB0997}"/>
            </a:ext>
          </a:extLst>
        </xdr:cNvPr>
        <xdr:cNvSpPr/>
      </xdr:nvSpPr>
      <xdr:spPr>
        <a:xfrm>
          <a:off x="15563850" y="161925"/>
          <a:ext cx="1228725" cy="4019550"/>
        </a:xfrm>
        <a:prstGeom prst="rightBrace">
          <a:avLst/>
        </a:prstGeom>
        <a:ln w="38100"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285750</xdr:colOff>
      <xdr:row>21</xdr:row>
      <xdr:rowOff>133350</xdr:rowOff>
    </xdr:from>
    <xdr:to>
      <xdr:col>22</xdr:col>
      <xdr:colOff>0</xdr:colOff>
      <xdr:row>41</xdr:row>
      <xdr:rowOff>114300</xdr:rowOff>
    </xdr:to>
    <xdr:sp macro="" textlink="">
      <xdr:nvSpPr>
        <xdr:cNvPr id="38" name="Right Brace 37" descr="91f5329a-f4c2-4440-b25a-1a2ed92a24d7">
          <a:extLst>
            <a:ext uri="{FF2B5EF4-FFF2-40B4-BE49-F238E27FC236}">
              <a16:creationId xmlns:a16="http://schemas.microsoft.com/office/drawing/2014/main" id="{DCF1D71D-9946-44B7-B65D-9839723C364E}"/>
            </a:ext>
          </a:extLst>
        </xdr:cNvPr>
        <xdr:cNvSpPr/>
      </xdr:nvSpPr>
      <xdr:spPr>
        <a:xfrm>
          <a:off x="16452850" y="4133850"/>
          <a:ext cx="1212850" cy="3790950"/>
        </a:xfrm>
        <a:prstGeom prst="rightBrace">
          <a:avLst/>
        </a:prstGeom>
        <a:ln w="38100"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19</xdr:col>
      <xdr:colOff>57150</xdr:colOff>
      <xdr:row>4</xdr:row>
      <xdr:rowOff>66675</xdr:rowOff>
    </xdr:from>
    <xdr:to>
      <xdr:col>19</xdr:col>
      <xdr:colOff>561975</xdr:colOff>
      <xdr:row>6</xdr:row>
      <xdr:rowOff>161925</xdr:rowOff>
    </xdr:to>
    <xdr:sp macro="" textlink="">
      <xdr:nvSpPr>
        <xdr:cNvPr id="40" name="Plus Sign 39" descr="ffe49606-b05c-4670-8b93-8a80e1ff3e17">
          <a:extLst>
            <a:ext uri="{FF2B5EF4-FFF2-40B4-BE49-F238E27FC236}">
              <a16:creationId xmlns:a16="http://schemas.microsoft.com/office/drawing/2014/main" id="{DEBDD38A-183F-4A14-A27A-30B285740FD7}"/>
            </a:ext>
          </a:extLst>
        </xdr:cNvPr>
        <xdr:cNvSpPr/>
      </xdr:nvSpPr>
      <xdr:spPr>
        <a:xfrm>
          <a:off x="14735175" y="866775"/>
          <a:ext cx="504825" cy="495300"/>
        </a:xfrm>
        <a:prstGeom prst="mathPlus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19</xdr:col>
      <xdr:colOff>47625</xdr:colOff>
      <xdr:row>9</xdr:row>
      <xdr:rowOff>66675</xdr:rowOff>
    </xdr:from>
    <xdr:to>
      <xdr:col>19</xdr:col>
      <xdr:colOff>552450</xdr:colOff>
      <xdr:row>11</xdr:row>
      <xdr:rowOff>180975</xdr:rowOff>
    </xdr:to>
    <xdr:sp macro="" textlink="">
      <xdr:nvSpPr>
        <xdr:cNvPr id="41" name="Plus Sign 40" descr="5607ae4d-f283-4d34-b09b-a68126881bff">
          <a:extLst>
            <a:ext uri="{FF2B5EF4-FFF2-40B4-BE49-F238E27FC236}">
              <a16:creationId xmlns:a16="http://schemas.microsoft.com/office/drawing/2014/main" id="{7DF6CA8A-79DA-4D4A-9534-63DA8A26A7FE}"/>
            </a:ext>
          </a:extLst>
        </xdr:cNvPr>
        <xdr:cNvSpPr/>
      </xdr:nvSpPr>
      <xdr:spPr>
        <a:xfrm>
          <a:off x="14725650" y="1866900"/>
          <a:ext cx="504825" cy="495300"/>
        </a:xfrm>
        <a:prstGeom prst="mathPlus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19</xdr:col>
      <xdr:colOff>66675</xdr:colOff>
      <xdr:row>14</xdr:row>
      <xdr:rowOff>66675</xdr:rowOff>
    </xdr:from>
    <xdr:to>
      <xdr:col>19</xdr:col>
      <xdr:colOff>571500</xdr:colOff>
      <xdr:row>16</xdr:row>
      <xdr:rowOff>161925</xdr:rowOff>
    </xdr:to>
    <xdr:sp macro="" textlink="">
      <xdr:nvSpPr>
        <xdr:cNvPr id="42" name="Plus Sign 41" descr="7f4760f9-ad63-425d-92bd-6e82dcfb2896">
          <a:extLst>
            <a:ext uri="{FF2B5EF4-FFF2-40B4-BE49-F238E27FC236}">
              <a16:creationId xmlns:a16="http://schemas.microsoft.com/office/drawing/2014/main" id="{00641BA8-B3CF-40FA-AA3A-9828063E8AE2}"/>
            </a:ext>
          </a:extLst>
        </xdr:cNvPr>
        <xdr:cNvSpPr/>
      </xdr:nvSpPr>
      <xdr:spPr>
        <a:xfrm>
          <a:off x="14744700" y="2847975"/>
          <a:ext cx="504825" cy="495300"/>
        </a:xfrm>
        <a:prstGeom prst="mathPlus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22</xdr:col>
      <xdr:colOff>228599</xdr:colOff>
      <xdr:row>9</xdr:row>
      <xdr:rowOff>25400</xdr:rowOff>
    </xdr:from>
    <xdr:to>
      <xdr:col>24</xdr:col>
      <xdr:colOff>190499</xdr:colOff>
      <xdr:row>13</xdr:row>
      <xdr:rowOff>0</xdr:rowOff>
    </xdr:to>
    <xdr:sp macro="" textlink="">
      <xdr:nvSpPr>
        <xdr:cNvPr id="43" name="Rectangle: Rounded Corners 13" descr="363d7e5f-184d-4693-b22f-4a971eedeb07">
          <a:extLst>
            <a:ext uri="{FF2B5EF4-FFF2-40B4-BE49-F238E27FC236}">
              <a16:creationId xmlns:a16="http://schemas.microsoft.com/office/drawing/2014/main" id="{61E3A7E3-EF03-4D44-9CB4-6C850C82C252}"/>
            </a:ext>
          </a:extLst>
        </xdr:cNvPr>
        <xdr:cNvSpPr/>
      </xdr:nvSpPr>
      <xdr:spPr>
        <a:xfrm>
          <a:off x="17911481" y="1739900"/>
          <a:ext cx="1396253" cy="714188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>
              <a:solidFill>
                <a:schemeClr val="lt1"/>
              </a:solidFill>
              <a:latin typeface="+mn-lt"/>
              <a:ea typeface="+mn-ea"/>
              <a:cs typeface="+mn-cs"/>
            </a:rPr>
            <a:t>LA SOMME =</a:t>
          </a:r>
          <a:r>
            <a:rPr lang="en-GB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ASSET YIELD</a:t>
          </a:r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228599</xdr:colOff>
      <xdr:row>30</xdr:row>
      <xdr:rowOff>19050</xdr:rowOff>
    </xdr:from>
    <xdr:to>
      <xdr:col>24</xdr:col>
      <xdr:colOff>145677</xdr:colOff>
      <xdr:row>33</xdr:row>
      <xdr:rowOff>145676</xdr:rowOff>
    </xdr:to>
    <xdr:sp macro="" textlink="">
      <xdr:nvSpPr>
        <xdr:cNvPr id="44" name="Rectangle: Rounded Corners 13" descr="363d7e5f-184d-4693-b22f-4a971eedeb07">
          <a:extLst>
            <a:ext uri="{FF2B5EF4-FFF2-40B4-BE49-F238E27FC236}">
              <a16:creationId xmlns:a16="http://schemas.microsoft.com/office/drawing/2014/main" id="{8D22F466-E7FD-42C1-8108-BAE0031566C8}"/>
            </a:ext>
          </a:extLst>
        </xdr:cNvPr>
        <xdr:cNvSpPr/>
      </xdr:nvSpPr>
      <xdr:spPr>
        <a:xfrm>
          <a:off x="17911481" y="5666815"/>
          <a:ext cx="1351431" cy="698126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>
              <a:solidFill>
                <a:schemeClr val="lt1"/>
              </a:solidFill>
              <a:latin typeface="+mn-lt"/>
              <a:ea typeface="+mn-ea"/>
              <a:cs typeface="+mn-cs"/>
            </a:rPr>
            <a:t>100%</a:t>
          </a:r>
          <a:r>
            <a:rPr lang="en-GB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- LA SOMME =  MARGE BÉNÉFICIÈRE</a:t>
          </a:r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57150</xdr:colOff>
      <xdr:row>25</xdr:row>
      <xdr:rowOff>38100</xdr:rowOff>
    </xdr:from>
    <xdr:to>
      <xdr:col>19</xdr:col>
      <xdr:colOff>561975</xdr:colOff>
      <xdr:row>27</xdr:row>
      <xdr:rowOff>142875</xdr:rowOff>
    </xdr:to>
    <xdr:sp macro="" textlink="">
      <xdr:nvSpPr>
        <xdr:cNvPr id="45" name="Plus Sign 44" descr="3fa678bf-0753-47a0-9c2d-be9b296938a6">
          <a:extLst>
            <a:ext uri="{FF2B5EF4-FFF2-40B4-BE49-F238E27FC236}">
              <a16:creationId xmlns:a16="http://schemas.microsoft.com/office/drawing/2014/main" id="{D3EECDF7-509A-4DB7-B466-808DC02E6072}"/>
            </a:ext>
          </a:extLst>
        </xdr:cNvPr>
        <xdr:cNvSpPr/>
      </xdr:nvSpPr>
      <xdr:spPr>
        <a:xfrm>
          <a:off x="14735175" y="4991100"/>
          <a:ext cx="504825" cy="495300"/>
        </a:xfrm>
        <a:prstGeom prst="mathPlus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19</xdr:col>
      <xdr:colOff>47625</xdr:colOff>
      <xdr:row>30</xdr:row>
      <xdr:rowOff>66675</xdr:rowOff>
    </xdr:from>
    <xdr:to>
      <xdr:col>19</xdr:col>
      <xdr:colOff>552450</xdr:colOff>
      <xdr:row>32</xdr:row>
      <xdr:rowOff>161925</xdr:rowOff>
    </xdr:to>
    <xdr:sp macro="" textlink="">
      <xdr:nvSpPr>
        <xdr:cNvPr id="47" name="Plus Sign 46" descr="cc7b570f-ee59-4246-a814-268407a031ef">
          <a:extLst>
            <a:ext uri="{FF2B5EF4-FFF2-40B4-BE49-F238E27FC236}">
              <a16:creationId xmlns:a16="http://schemas.microsoft.com/office/drawing/2014/main" id="{E6F77BB7-5827-469F-AD8D-F4B3E856C9A4}"/>
            </a:ext>
          </a:extLst>
        </xdr:cNvPr>
        <xdr:cNvSpPr/>
      </xdr:nvSpPr>
      <xdr:spPr>
        <a:xfrm>
          <a:off x="14725650" y="6010275"/>
          <a:ext cx="504825" cy="495300"/>
        </a:xfrm>
        <a:prstGeom prst="mathPlus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19</xdr:col>
      <xdr:colOff>47625</xdr:colOff>
      <xdr:row>35</xdr:row>
      <xdr:rowOff>57150</xdr:rowOff>
    </xdr:from>
    <xdr:to>
      <xdr:col>19</xdr:col>
      <xdr:colOff>552450</xdr:colOff>
      <xdr:row>37</xdr:row>
      <xdr:rowOff>171450</xdr:rowOff>
    </xdr:to>
    <xdr:sp macro="" textlink="">
      <xdr:nvSpPr>
        <xdr:cNvPr id="48" name="Plus Sign 47" descr="48cf9eb4-9bdb-44a5-b968-7173c2ce7848">
          <a:extLst>
            <a:ext uri="{FF2B5EF4-FFF2-40B4-BE49-F238E27FC236}">
              <a16:creationId xmlns:a16="http://schemas.microsoft.com/office/drawing/2014/main" id="{70EBA19F-3B92-4B13-B9AB-BCEA7F5087A4}"/>
            </a:ext>
          </a:extLst>
        </xdr:cNvPr>
        <xdr:cNvSpPr/>
      </xdr:nvSpPr>
      <xdr:spPr>
        <a:xfrm>
          <a:off x="14725650" y="7000875"/>
          <a:ext cx="504825" cy="495300"/>
        </a:xfrm>
        <a:prstGeom prst="mathPlus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36FBD-41DB-4ECC-915C-86951661A69D}">
  <dimension ref="B1:X50"/>
  <sheetViews>
    <sheetView showGridLines="0" tabSelected="1" topLeftCell="B1" zoomScale="85" zoomScaleNormal="85" workbookViewId="0">
      <selection activeCell="F15" sqref="F15"/>
    </sheetView>
  </sheetViews>
  <sheetFormatPr defaultColWidth="9.140625" defaultRowHeight="15" x14ac:dyDescent="0.25"/>
  <cols>
    <col min="2" max="2" width="45.5703125" customWidth="1"/>
    <col min="3" max="3" width="11.140625" bestFit="1" customWidth="1"/>
    <col min="4" max="4" width="14.85546875" bestFit="1" customWidth="1"/>
    <col min="7" max="7" width="10.140625" customWidth="1"/>
    <col min="10" max="10" width="10.5703125" customWidth="1"/>
    <col min="12" max="12" width="11.140625" customWidth="1"/>
    <col min="13" max="13" width="9.140625" customWidth="1"/>
    <col min="21" max="21" width="12" bestFit="1" customWidth="1"/>
    <col min="22" max="22" width="9.42578125" customWidth="1"/>
    <col min="23" max="23" width="9.85546875" bestFit="1" customWidth="1"/>
    <col min="24" max="24" width="10.85546875" bestFit="1" customWidth="1"/>
  </cols>
  <sheetData>
    <row r="1" spans="2:24" ht="15.75" thickBot="1" x14ac:dyDescent="0.3"/>
    <row r="2" spans="2:24" ht="15.75" thickBot="1" x14ac:dyDescent="0.3">
      <c r="B2" s="23" t="s">
        <v>70</v>
      </c>
      <c r="C2" s="29" t="s">
        <v>44</v>
      </c>
      <c r="D2" s="30" t="s">
        <v>43</v>
      </c>
    </row>
    <row r="3" spans="2:24" ht="15.75" thickBot="1" x14ac:dyDescent="0.3">
      <c r="B3" s="21" t="s">
        <v>69</v>
      </c>
      <c r="C3" s="13">
        <v>10056</v>
      </c>
      <c r="D3" s="31">
        <v>3295</v>
      </c>
      <c r="T3" s="3">
        <f>C30</f>
        <v>2.6812139051976516E-2</v>
      </c>
      <c r="V3" s="24" t="s">
        <v>1</v>
      </c>
    </row>
    <row r="4" spans="2:24" ht="15.75" thickBot="1" x14ac:dyDescent="0.3">
      <c r="B4" s="21" t="s">
        <v>68</v>
      </c>
      <c r="C4" s="13">
        <v>2073</v>
      </c>
      <c r="D4" s="31">
        <v>86</v>
      </c>
      <c r="G4" s="5" t="str">
        <f>C2</f>
        <v>EU Bank</v>
      </c>
      <c r="T4" s="4">
        <f>D30</f>
        <v>0.56810344827586212</v>
      </c>
      <c r="V4" s="24" t="s">
        <v>1</v>
      </c>
    </row>
    <row r="5" spans="2:24" ht="15.75" thickBot="1" x14ac:dyDescent="0.3">
      <c r="B5" s="21" t="s">
        <v>67</v>
      </c>
      <c r="C5" s="13">
        <v>84</v>
      </c>
      <c r="D5" s="31">
        <v>11</v>
      </c>
      <c r="G5" s="6" t="str">
        <f>D2</f>
        <v>African MFI</v>
      </c>
    </row>
    <row r="6" spans="2:24" ht="15.75" thickBot="1" x14ac:dyDescent="0.3">
      <c r="B6" s="21" t="s">
        <v>66</v>
      </c>
      <c r="C6" s="13">
        <v>0</v>
      </c>
      <c r="D6" s="31">
        <v>218</v>
      </c>
    </row>
    <row r="7" spans="2:24" ht="15.75" thickBot="1" x14ac:dyDescent="0.3">
      <c r="B7" s="32" t="s">
        <v>65</v>
      </c>
      <c r="C7" s="33">
        <f>SUM(C3:C6)</f>
        <v>12213</v>
      </c>
      <c r="D7" s="34">
        <f>SUM(D3:D6)</f>
        <v>3610</v>
      </c>
      <c r="O7" s="3">
        <f>C25</f>
        <v>3.2563310883232811E-2</v>
      </c>
      <c r="V7" s="1" t="s">
        <v>0</v>
      </c>
    </row>
    <row r="8" spans="2:24" ht="15.75" thickBot="1" x14ac:dyDescent="0.3">
      <c r="B8" s="21" t="s">
        <v>64</v>
      </c>
      <c r="C8" s="13">
        <v>3588</v>
      </c>
      <c r="D8" s="31">
        <v>1101</v>
      </c>
      <c r="O8" s="4">
        <f>D25</f>
        <v>0.62241379310344824</v>
      </c>
      <c r="T8" s="3">
        <f>C31</f>
        <v>5.5272040826121038E-3</v>
      </c>
      <c r="V8" s="16" t="s">
        <v>1</v>
      </c>
      <c r="X8" s="16" t="s">
        <v>1</v>
      </c>
    </row>
    <row r="9" spans="2:24" ht="15.75" thickBot="1" x14ac:dyDescent="0.3">
      <c r="B9" s="21" t="s">
        <v>63</v>
      </c>
      <c r="C9" s="13">
        <v>5268</v>
      </c>
      <c r="D9" s="31">
        <v>1756</v>
      </c>
      <c r="T9" s="4">
        <f>D31</f>
        <v>1.4827586206896552E-2</v>
      </c>
    </row>
    <row r="10" spans="2:24" x14ac:dyDescent="0.25">
      <c r="B10" s="21" t="s">
        <v>62</v>
      </c>
      <c r="C10" s="13">
        <v>657</v>
      </c>
      <c r="D10" s="31">
        <v>272</v>
      </c>
    </row>
    <row r="11" spans="2:24" x14ac:dyDescent="0.25">
      <c r="B11" s="21" t="s">
        <v>61</v>
      </c>
      <c r="C11" s="13">
        <v>634</v>
      </c>
      <c r="D11" s="31">
        <v>238</v>
      </c>
    </row>
    <row r="12" spans="2:24" ht="15.75" thickBot="1" x14ac:dyDescent="0.3">
      <c r="B12" s="44" t="s">
        <v>60</v>
      </c>
      <c r="C12" s="50">
        <f>C7-SUM(C8:C11)</f>
        <v>2066</v>
      </c>
      <c r="D12" s="51">
        <f>D7-SUM(D8:D11)</f>
        <v>243</v>
      </c>
    </row>
    <row r="13" spans="2:24" ht="15.75" thickBot="1" x14ac:dyDescent="0.3">
      <c r="T13" s="3">
        <f>C32</f>
        <v>2.2396774864419524E-4</v>
      </c>
    </row>
    <row r="14" spans="2:24" ht="15.75" thickBot="1" x14ac:dyDescent="0.3">
      <c r="B14" s="23" t="s">
        <v>59</v>
      </c>
      <c r="C14" s="18"/>
      <c r="D14" s="19"/>
      <c r="T14" s="4">
        <f>D32</f>
        <v>1.8965517241379311E-3</v>
      </c>
    </row>
    <row r="15" spans="2:24" ht="15.75" thickBot="1" x14ac:dyDescent="0.3">
      <c r="B15" s="21" t="s">
        <v>58</v>
      </c>
      <c r="C15" s="13">
        <v>21471</v>
      </c>
      <c r="D15" s="31">
        <v>1834</v>
      </c>
    </row>
    <row r="16" spans="2:24" ht="15.75" thickBot="1" x14ac:dyDescent="0.3">
      <c r="B16" s="22" t="s">
        <v>57</v>
      </c>
      <c r="C16" s="35">
        <v>375054</v>
      </c>
      <c r="D16" s="36">
        <v>5800</v>
      </c>
      <c r="J16" s="3">
        <f>C21</f>
        <v>5.5085401035584207E-3</v>
      </c>
      <c r="V16" s="11"/>
      <c r="W16" s="11"/>
    </row>
    <row r="17" spans="2:24" ht="15.75" thickBot="1" x14ac:dyDescent="0.3">
      <c r="J17" s="4">
        <f>D21</f>
        <v>4.1896551724137934E-2</v>
      </c>
      <c r="W17" s="25"/>
      <c r="X17" s="11"/>
    </row>
    <row r="18" spans="2:24" ht="15.75" thickBot="1" x14ac:dyDescent="0.3">
      <c r="B18" s="37"/>
      <c r="C18" s="29" t="s">
        <v>44</v>
      </c>
      <c r="D18" s="30" t="s">
        <v>43</v>
      </c>
      <c r="T18" s="3">
        <f>C33</f>
        <v>0</v>
      </c>
      <c r="W18" s="11"/>
      <c r="X18" s="11"/>
    </row>
    <row r="19" spans="2:24" ht="15.75" thickBot="1" x14ac:dyDescent="0.3">
      <c r="B19" s="7" t="s">
        <v>2</v>
      </c>
      <c r="C19" s="14">
        <f>C12/C15</f>
        <v>9.6222812165246141E-2</v>
      </c>
      <c r="D19" s="8">
        <f>D12/D15</f>
        <v>0.13249727371864775</v>
      </c>
      <c r="T19" s="4">
        <f>D33</f>
        <v>3.7586206896551726E-2</v>
      </c>
      <c r="W19" s="11"/>
      <c r="X19" s="11"/>
    </row>
    <row r="20" spans="2:24" x14ac:dyDescent="0.25">
      <c r="B20" s="21"/>
      <c r="D20" s="20"/>
      <c r="W20" s="11"/>
      <c r="X20" s="11"/>
    </row>
    <row r="21" spans="2:24" x14ac:dyDescent="0.25">
      <c r="B21" s="7" t="s">
        <v>3</v>
      </c>
      <c r="C21" s="14">
        <f>C12/C16</f>
        <v>5.5085401035584207E-3</v>
      </c>
      <c r="D21" s="8">
        <f>D12/D16</f>
        <v>4.1896551724137934E-2</v>
      </c>
      <c r="W21" s="11"/>
      <c r="X21" s="11"/>
    </row>
    <row r="22" spans="2:24" x14ac:dyDescent="0.25">
      <c r="B22" s="9" t="s">
        <v>56</v>
      </c>
      <c r="C22" s="28">
        <f>C16/C15</f>
        <v>17.467933491686459</v>
      </c>
      <c r="D22" s="38">
        <f>D16/D15</f>
        <v>3.162486368593239</v>
      </c>
      <c r="W22" s="11"/>
      <c r="X22" s="11"/>
    </row>
    <row r="23" spans="2:24" ht="15.75" thickBot="1" x14ac:dyDescent="0.3">
      <c r="B23" s="7" t="s">
        <v>55</v>
      </c>
      <c r="C23" s="14">
        <f>C22*C21</f>
        <v>9.6222812165246127E-2</v>
      </c>
      <c r="D23" s="8">
        <f>D22*D21</f>
        <v>0.13249727371864778</v>
      </c>
      <c r="W23" s="11"/>
      <c r="X23" s="11"/>
    </row>
    <row r="24" spans="2:24" ht="15.75" thickBot="1" x14ac:dyDescent="0.3">
      <c r="B24" s="21"/>
      <c r="D24" s="20"/>
      <c r="T24" s="3">
        <f>C37</f>
        <v>0.43134365020879389</v>
      </c>
      <c r="V24" s="2" t="s">
        <v>0</v>
      </c>
      <c r="W24" s="11"/>
      <c r="X24" s="11"/>
    </row>
    <row r="25" spans="2:24" ht="15.75" thickBot="1" x14ac:dyDescent="0.3">
      <c r="B25" s="7" t="s">
        <v>54</v>
      </c>
      <c r="C25" s="14">
        <f>C7/C16</f>
        <v>3.2563310883232811E-2</v>
      </c>
      <c r="D25" s="8">
        <f>D7/D16</f>
        <v>0.62241379310344824</v>
      </c>
      <c r="T25" s="4">
        <f>D37</f>
        <v>0.48642659279778394</v>
      </c>
    </row>
    <row r="26" spans="2:24" x14ac:dyDescent="0.25">
      <c r="B26" s="39" t="s">
        <v>53</v>
      </c>
      <c r="C26" s="55">
        <f>C12/C7</f>
        <v>0.16916400556783756</v>
      </c>
      <c r="D26" s="54">
        <f>D12/D7</f>
        <v>6.7313019390581721E-2</v>
      </c>
    </row>
    <row r="27" spans="2:24" ht="15.75" thickBot="1" x14ac:dyDescent="0.3">
      <c r="B27" s="40" t="s">
        <v>52</v>
      </c>
      <c r="C27" s="41">
        <f>C26*C25</f>
        <v>5.5085401035584207E-3</v>
      </c>
      <c r="D27" s="42">
        <f>D26*D25</f>
        <v>4.1896551724137934E-2</v>
      </c>
    </row>
    <row r="28" spans="2:24" ht="15.75" thickBot="1" x14ac:dyDescent="0.3">
      <c r="B28" t="s">
        <v>1</v>
      </c>
      <c r="V28" s="24"/>
      <c r="W28" s="24"/>
    </row>
    <row r="29" spans="2:24" ht="15.75" thickBot="1" x14ac:dyDescent="0.3">
      <c r="B29" s="23" t="s">
        <v>51</v>
      </c>
      <c r="C29" s="29" t="s">
        <v>44</v>
      </c>
      <c r="D29" s="30" t="s">
        <v>43</v>
      </c>
      <c r="G29" s="3">
        <f>C19</f>
        <v>9.6222812165246141E-2</v>
      </c>
      <c r="T29" s="3">
        <f>C38</f>
        <v>0.29378531073446329</v>
      </c>
      <c r="W29" s="24"/>
    </row>
    <row r="30" spans="2:24" ht="15.75" thickBot="1" x14ac:dyDescent="0.3">
      <c r="B30" s="39" t="s">
        <v>50</v>
      </c>
      <c r="C30" s="17">
        <f>C3/C16</f>
        <v>2.6812139051976516E-2</v>
      </c>
      <c r="D30" s="43">
        <f>D3/D16</f>
        <v>0.56810344827586212</v>
      </c>
      <c r="G30" s="4">
        <f>D19</f>
        <v>0.13249727371864775</v>
      </c>
      <c r="J30" s="26">
        <f>C22</f>
        <v>17.467933491686459</v>
      </c>
      <c r="K30" s="24"/>
      <c r="L30" s="2" t="s">
        <v>0</v>
      </c>
      <c r="M30" s="2"/>
      <c r="T30" s="4">
        <f>D38</f>
        <v>0.30498614958448755</v>
      </c>
    </row>
    <row r="31" spans="2:24" ht="15.75" thickBot="1" x14ac:dyDescent="0.3">
      <c r="B31" s="39" t="s">
        <v>49</v>
      </c>
      <c r="C31" s="17">
        <f>C4/C16</f>
        <v>5.5272040826121038E-3</v>
      </c>
      <c r="D31" s="43">
        <f>D4/D16</f>
        <v>1.4827586206896552E-2</v>
      </c>
      <c r="J31" s="27">
        <f>D22</f>
        <v>3.162486368593239</v>
      </c>
    </row>
    <row r="32" spans="2:24" ht="15.75" thickBot="1" x14ac:dyDescent="0.3">
      <c r="B32" s="39" t="s">
        <v>48</v>
      </c>
      <c r="C32" s="17">
        <f>C5/C16</f>
        <v>2.2396774864419524E-4</v>
      </c>
      <c r="D32" s="43">
        <f>D5/D16</f>
        <v>1.8965517241379311E-3</v>
      </c>
      <c r="I32" s="1" t="s">
        <v>0</v>
      </c>
      <c r="J32" s="2" t="e">
        <f>#REF!*J30</f>
        <v>#REF!</v>
      </c>
      <c r="O32" s="3">
        <f>C26</f>
        <v>0.16916400556783756</v>
      </c>
    </row>
    <row r="33" spans="2:22" ht="15.75" thickBot="1" x14ac:dyDescent="0.3">
      <c r="B33" s="39" t="s">
        <v>47</v>
      </c>
      <c r="C33" s="17">
        <f>C6/C16</f>
        <v>0</v>
      </c>
      <c r="D33" s="43">
        <f>D6/D16</f>
        <v>3.7586206896551726E-2</v>
      </c>
      <c r="O33" s="4">
        <f>D26</f>
        <v>6.7313019390581721E-2</v>
      </c>
      <c r="V33" s="12"/>
    </row>
    <row r="34" spans="2:22" ht="15.75" thickBot="1" x14ac:dyDescent="0.3">
      <c r="B34" s="44" t="s">
        <v>46</v>
      </c>
      <c r="C34" s="45">
        <f>SUM(C30:C33)</f>
        <v>3.2563310883232811E-2</v>
      </c>
      <c r="D34" s="46">
        <f>SUM(D30:D33)</f>
        <v>0.62241379310344824</v>
      </c>
      <c r="T34" s="3">
        <f>C39</f>
        <v>5.3795136330140013E-2</v>
      </c>
    </row>
    <row r="35" spans="2:22" ht="15.75" thickBot="1" x14ac:dyDescent="0.3">
      <c r="T35" s="4">
        <f>D39</f>
        <v>7.5346260387811628E-2</v>
      </c>
    </row>
    <row r="36" spans="2:22" x14ac:dyDescent="0.25">
      <c r="B36" s="47" t="s">
        <v>45</v>
      </c>
      <c r="C36" s="29" t="s">
        <v>44</v>
      </c>
      <c r="D36" s="30" t="s">
        <v>43</v>
      </c>
      <c r="L36" t="s">
        <v>4</v>
      </c>
    </row>
    <row r="37" spans="2:22" x14ac:dyDescent="0.25">
      <c r="B37" s="39" t="s">
        <v>42</v>
      </c>
      <c r="C37" s="14">
        <f>C9/C7</f>
        <v>0.43134365020879389</v>
      </c>
      <c r="D37" s="8">
        <f>D9/D7</f>
        <v>0.48642659279778394</v>
      </c>
    </row>
    <row r="38" spans="2:22" ht="15.75" thickBot="1" x14ac:dyDescent="0.3">
      <c r="B38" s="39" t="s">
        <v>41</v>
      </c>
      <c r="C38" s="14">
        <f>C8/C7</f>
        <v>0.29378531073446329</v>
      </c>
      <c r="D38" s="8">
        <f>D8/D7</f>
        <v>0.30498614958448755</v>
      </c>
    </row>
    <row r="39" spans="2:22" ht="15.75" thickBot="1" x14ac:dyDescent="0.3">
      <c r="B39" s="39" t="s">
        <v>40</v>
      </c>
      <c r="C39" s="15">
        <f>C10/C7</f>
        <v>5.3795136330140013E-2</v>
      </c>
      <c r="D39" s="10">
        <f>D10/D7</f>
        <v>7.5346260387811628E-2</v>
      </c>
      <c r="T39" s="3">
        <f>C40</f>
        <v>5.1911897158765249E-2</v>
      </c>
      <c r="U39" s="24"/>
    </row>
    <row r="40" spans="2:22" ht="15.75" thickBot="1" x14ac:dyDescent="0.3">
      <c r="B40" s="7" t="s">
        <v>39</v>
      </c>
      <c r="C40" s="15">
        <f>C11/C7</f>
        <v>5.1911897158765249E-2</v>
      </c>
      <c r="D40" s="10">
        <f>D11/D7</f>
        <v>6.5927977839335183E-2</v>
      </c>
      <c r="T40" s="4">
        <f>D40</f>
        <v>6.5927977839335183E-2</v>
      </c>
    </row>
    <row r="41" spans="2:22" ht="15.75" thickBot="1" x14ac:dyDescent="0.3">
      <c r="B41" s="40" t="s">
        <v>38</v>
      </c>
      <c r="C41" s="48">
        <f>1-SUM(C37:C40)</f>
        <v>0.16916400556783762</v>
      </c>
      <c r="D41" s="49">
        <f>1-SUM(D37:D40)</f>
        <v>6.7313019390581763E-2</v>
      </c>
    </row>
    <row r="45" spans="2:22" x14ac:dyDescent="0.25">
      <c r="U45" s="24"/>
    </row>
    <row r="50" spans="21:21" x14ac:dyDescent="0.25">
      <c r="U50" s="24"/>
    </row>
  </sheetData>
  <conditionalFormatting sqref="C27">
    <cfRule type="expression" dxfId="15" priority="8">
      <formula>$C$21=$C$27</formula>
    </cfRule>
  </conditionalFormatting>
  <conditionalFormatting sqref="D27">
    <cfRule type="expression" dxfId="14" priority="7">
      <formula>$C$21=$C$27</formula>
    </cfRule>
  </conditionalFormatting>
  <conditionalFormatting sqref="C23">
    <cfRule type="expression" dxfId="13" priority="6">
      <formula>$C$23=$C$19</formula>
    </cfRule>
  </conditionalFormatting>
  <conditionalFormatting sqref="D23">
    <cfRule type="expression" dxfId="12" priority="5">
      <formula>$C$23=$C$19</formula>
    </cfRule>
  </conditionalFormatting>
  <conditionalFormatting sqref="C34">
    <cfRule type="expression" dxfId="11" priority="4">
      <formula>$C$34=$C$25</formula>
    </cfRule>
  </conditionalFormatting>
  <conditionalFormatting sqref="D34">
    <cfRule type="expression" dxfId="10" priority="3">
      <formula>$C$34=$C$25</formula>
    </cfRule>
  </conditionalFormatting>
  <conditionalFormatting sqref="C41">
    <cfRule type="expression" dxfId="9" priority="2">
      <formula>$C$26=$C$41</formula>
    </cfRule>
  </conditionalFormatting>
  <conditionalFormatting sqref="D41">
    <cfRule type="expression" dxfId="8" priority="1">
      <formula>$C$26=$C$41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9C11-C5D7-4FD7-9C5C-7021A6827B4F}">
  <dimension ref="B1:X50"/>
  <sheetViews>
    <sheetView showGridLines="0" zoomScale="85" zoomScaleNormal="85" workbookViewId="0">
      <selection activeCell="K6" sqref="K6"/>
    </sheetView>
  </sheetViews>
  <sheetFormatPr defaultColWidth="9.140625" defaultRowHeight="15" x14ac:dyDescent="0.25"/>
  <cols>
    <col min="2" max="2" width="45.5703125" customWidth="1"/>
    <col min="3" max="3" width="11.140625" bestFit="1" customWidth="1"/>
    <col min="4" max="4" width="14.85546875" bestFit="1" customWidth="1"/>
    <col min="7" max="7" width="11.85546875" bestFit="1" customWidth="1"/>
    <col min="10" max="10" width="10.5703125" customWidth="1"/>
    <col min="12" max="12" width="11.140625" customWidth="1"/>
    <col min="13" max="13" width="9.140625" customWidth="1"/>
    <col min="21" max="21" width="12" bestFit="1" customWidth="1"/>
    <col min="22" max="22" width="9.42578125" customWidth="1"/>
    <col min="23" max="23" width="9.85546875" bestFit="1" customWidth="1"/>
    <col min="24" max="24" width="10.85546875" bestFit="1" customWidth="1"/>
  </cols>
  <sheetData>
    <row r="1" spans="2:24" ht="15.75" thickBot="1" x14ac:dyDescent="0.3"/>
    <row r="2" spans="2:24" ht="15.75" thickBot="1" x14ac:dyDescent="0.3">
      <c r="B2" s="23" t="s">
        <v>6</v>
      </c>
      <c r="C2" s="29" t="s">
        <v>23</v>
      </c>
      <c r="D2" s="30" t="s">
        <v>22</v>
      </c>
    </row>
    <row r="3" spans="2:24" ht="15.75" thickBot="1" x14ac:dyDescent="0.3">
      <c r="B3" s="21" t="s">
        <v>7</v>
      </c>
      <c r="C3" s="13">
        <v>10056</v>
      </c>
      <c r="D3" s="31">
        <v>3295</v>
      </c>
      <c r="T3" s="3">
        <f>C30</f>
        <v>2.6812139051976516E-2</v>
      </c>
      <c r="V3" s="24" t="s">
        <v>1</v>
      </c>
    </row>
    <row r="4" spans="2:24" ht="15.75" thickBot="1" x14ac:dyDescent="0.3">
      <c r="B4" s="21" t="s">
        <v>35</v>
      </c>
      <c r="C4" s="13">
        <v>2073</v>
      </c>
      <c r="D4" s="31">
        <v>86</v>
      </c>
      <c r="G4" s="5" t="str">
        <f>C2</f>
        <v>Banque UE</v>
      </c>
      <c r="T4" s="4">
        <f>D30</f>
        <v>0.56810344827586212</v>
      </c>
      <c r="V4" s="24" t="s">
        <v>1</v>
      </c>
    </row>
    <row r="5" spans="2:24" ht="15.75" thickBot="1" x14ac:dyDescent="0.3">
      <c r="B5" s="21" t="s">
        <v>36</v>
      </c>
      <c r="C5" s="13">
        <v>84</v>
      </c>
      <c r="D5" s="31">
        <v>11</v>
      </c>
      <c r="G5" s="6" t="str">
        <f>D2</f>
        <v>IMF Africaine</v>
      </c>
    </row>
    <row r="6" spans="2:24" ht="15.75" thickBot="1" x14ac:dyDescent="0.3">
      <c r="B6" s="21" t="s">
        <v>37</v>
      </c>
      <c r="C6" s="13">
        <v>0</v>
      </c>
      <c r="D6" s="31">
        <v>218</v>
      </c>
    </row>
    <row r="7" spans="2:24" ht="15.75" thickBot="1" x14ac:dyDescent="0.3">
      <c r="B7" s="32" t="s">
        <v>8</v>
      </c>
      <c r="C7" s="33">
        <f>SUM(C3:C6)</f>
        <v>12213</v>
      </c>
      <c r="D7" s="34">
        <f>SUM(D3:D6)</f>
        <v>3610</v>
      </c>
      <c r="O7" s="3">
        <f>C25</f>
        <v>3.2563310883232811E-2</v>
      </c>
      <c r="V7" s="1" t="s">
        <v>0</v>
      </c>
    </row>
    <row r="8" spans="2:24" ht="15.75" thickBot="1" x14ac:dyDescent="0.3">
      <c r="B8" s="21" t="s">
        <v>9</v>
      </c>
      <c r="C8" s="13">
        <v>3588</v>
      </c>
      <c r="D8" s="31">
        <v>1101</v>
      </c>
      <c r="O8" s="4">
        <f>D25</f>
        <v>0.62241379310344824</v>
      </c>
      <c r="T8" s="3">
        <f>C31</f>
        <v>5.5272040826121038E-3</v>
      </c>
      <c r="V8" s="16" t="s">
        <v>1</v>
      </c>
      <c r="X8" s="16" t="s">
        <v>1</v>
      </c>
    </row>
    <row r="9" spans="2:24" ht="15.75" thickBot="1" x14ac:dyDescent="0.3">
      <c r="B9" s="21" t="s">
        <v>16</v>
      </c>
      <c r="C9" s="13">
        <v>5268</v>
      </c>
      <c r="D9" s="31">
        <v>1756</v>
      </c>
      <c r="T9" s="4">
        <f>D31</f>
        <v>1.4827586206896552E-2</v>
      </c>
    </row>
    <row r="10" spans="2:24" x14ac:dyDescent="0.25">
      <c r="B10" s="21" t="s">
        <v>10</v>
      </c>
      <c r="C10" s="13">
        <v>657</v>
      </c>
      <c r="D10" s="31">
        <v>272</v>
      </c>
    </row>
    <row r="11" spans="2:24" x14ac:dyDescent="0.25">
      <c r="B11" s="21" t="s">
        <v>11</v>
      </c>
      <c r="C11" s="13">
        <v>634</v>
      </c>
      <c r="D11" s="31">
        <v>238</v>
      </c>
    </row>
    <row r="12" spans="2:24" ht="15.75" thickBot="1" x14ac:dyDescent="0.3">
      <c r="B12" s="44" t="s">
        <v>5</v>
      </c>
      <c r="C12" s="50">
        <f>C7-SUM(C8:C11)</f>
        <v>2066</v>
      </c>
      <c r="D12" s="51">
        <f>D7-SUM(D8:D11)</f>
        <v>243</v>
      </c>
    </row>
    <row r="13" spans="2:24" ht="15.75" thickBot="1" x14ac:dyDescent="0.3">
      <c r="T13" s="3">
        <f>C32</f>
        <v>2.2396774864419524E-4</v>
      </c>
    </row>
    <row r="14" spans="2:24" ht="15.75" thickBot="1" x14ac:dyDescent="0.3">
      <c r="B14" s="23" t="s">
        <v>14</v>
      </c>
      <c r="C14" s="18"/>
      <c r="D14" s="19"/>
      <c r="T14" s="4">
        <f>D32</f>
        <v>1.8965517241379311E-3</v>
      </c>
    </row>
    <row r="15" spans="2:24" ht="15.75" thickBot="1" x14ac:dyDescent="0.3">
      <c r="B15" s="21" t="s">
        <v>12</v>
      </c>
      <c r="C15" s="13">
        <v>21471</v>
      </c>
      <c r="D15" s="31">
        <v>1834</v>
      </c>
    </row>
    <row r="16" spans="2:24" ht="15.75" thickBot="1" x14ac:dyDescent="0.3">
      <c r="B16" s="22" t="s">
        <v>13</v>
      </c>
      <c r="C16" s="35">
        <v>375054</v>
      </c>
      <c r="D16" s="36">
        <v>5800</v>
      </c>
      <c r="J16" s="3">
        <f>C21</f>
        <v>5.5085401035584207E-3</v>
      </c>
      <c r="V16" s="11"/>
      <c r="W16" s="11"/>
    </row>
    <row r="17" spans="2:24" ht="15.75" thickBot="1" x14ac:dyDescent="0.3">
      <c r="J17" s="4">
        <f>D21</f>
        <v>4.1896551724137934E-2</v>
      </c>
      <c r="W17" s="25"/>
      <c r="X17" s="11"/>
    </row>
    <row r="18" spans="2:24" ht="15.75" thickBot="1" x14ac:dyDescent="0.3">
      <c r="B18" s="37"/>
      <c r="C18" s="29" t="str">
        <f>C2</f>
        <v>Banque UE</v>
      </c>
      <c r="D18" s="30" t="str">
        <f>D2</f>
        <v>IMF Africaine</v>
      </c>
      <c r="T18" s="3">
        <f>C33</f>
        <v>0</v>
      </c>
      <c r="W18" s="11"/>
      <c r="X18" s="11"/>
    </row>
    <row r="19" spans="2:24" ht="15.75" thickBot="1" x14ac:dyDescent="0.3">
      <c r="B19" s="7" t="s">
        <v>2</v>
      </c>
      <c r="C19" s="14">
        <f>C12/C15</f>
        <v>9.6222812165246141E-2</v>
      </c>
      <c r="D19" s="8">
        <f>D12/D15</f>
        <v>0.13249727371864775</v>
      </c>
      <c r="T19" s="4">
        <f>D33</f>
        <v>3.7586206896551726E-2</v>
      </c>
      <c r="W19" s="11"/>
      <c r="X19" s="11"/>
    </row>
    <row r="20" spans="2:24" x14ac:dyDescent="0.25">
      <c r="B20" s="21"/>
      <c r="D20" s="20"/>
      <c r="W20" s="11"/>
      <c r="X20" s="11"/>
    </row>
    <row r="21" spans="2:24" x14ac:dyDescent="0.25">
      <c r="B21" s="7" t="s">
        <v>3</v>
      </c>
      <c r="C21" s="14">
        <f>C12/C16</f>
        <v>5.5085401035584207E-3</v>
      </c>
      <c r="D21" s="8">
        <f>D12/D16</f>
        <v>4.1896551724137934E-2</v>
      </c>
      <c r="W21" s="11"/>
      <c r="X21" s="11"/>
    </row>
    <row r="22" spans="2:24" x14ac:dyDescent="0.25">
      <c r="B22" s="9" t="s">
        <v>15</v>
      </c>
      <c r="C22" s="28">
        <f>C16/C15</f>
        <v>17.467933491686459</v>
      </c>
      <c r="D22" s="38">
        <f>D16/D15</f>
        <v>3.162486368593239</v>
      </c>
      <c r="W22" s="11"/>
      <c r="X22" s="11"/>
    </row>
    <row r="23" spans="2:24" ht="15.75" thickBot="1" x14ac:dyDescent="0.3">
      <c r="B23" s="7" t="s">
        <v>17</v>
      </c>
      <c r="C23" s="14">
        <f>C22*C21</f>
        <v>9.6222812165246127E-2</v>
      </c>
      <c r="D23" s="8">
        <f>D22*D21</f>
        <v>0.13249727371864778</v>
      </c>
      <c r="W23" s="11"/>
      <c r="X23" s="11"/>
    </row>
    <row r="24" spans="2:24" ht="15.75" thickBot="1" x14ac:dyDescent="0.3">
      <c r="B24" s="21"/>
      <c r="D24" s="20"/>
      <c r="T24" s="3">
        <f>C37</f>
        <v>0.43134365020879389</v>
      </c>
      <c r="V24" s="2" t="s">
        <v>0</v>
      </c>
      <c r="W24" s="11"/>
      <c r="X24" s="11"/>
    </row>
    <row r="25" spans="2:24" ht="15.75" thickBot="1" x14ac:dyDescent="0.3">
      <c r="B25" s="7" t="s">
        <v>18</v>
      </c>
      <c r="C25" s="14">
        <f>C7/C16</f>
        <v>3.2563310883232811E-2</v>
      </c>
      <c r="D25" s="8">
        <f>D7/D16</f>
        <v>0.62241379310344824</v>
      </c>
      <c r="T25" s="4">
        <f>D37</f>
        <v>0.48642659279778394</v>
      </c>
    </row>
    <row r="26" spans="2:24" ht="15.75" thickBot="1" x14ac:dyDescent="0.3">
      <c r="B26" s="40" t="s">
        <v>19</v>
      </c>
      <c r="C26" s="52">
        <f>C12/C7</f>
        <v>0.16916400556783756</v>
      </c>
      <c r="D26" s="53">
        <f>D12/D7</f>
        <v>6.7313019390581721E-2</v>
      </c>
    </row>
    <row r="27" spans="2:24" ht="15.75" thickBot="1" x14ac:dyDescent="0.3">
      <c r="B27" s="40" t="s">
        <v>20</v>
      </c>
      <c r="C27" s="41">
        <f>C26*C25</f>
        <v>5.5085401035584207E-3</v>
      </c>
      <c r="D27" s="42">
        <f>D26*D25</f>
        <v>4.1896551724137934E-2</v>
      </c>
    </row>
    <row r="28" spans="2:24" ht="15.75" thickBot="1" x14ac:dyDescent="0.3">
      <c r="B28" t="s">
        <v>1</v>
      </c>
      <c r="V28" s="24"/>
      <c r="W28" s="24"/>
    </row>
    <row r="29" spans="2:24" ht="15.75" thickBot="1" x14ac:dyDescent="0.3">
      <c r="B29" s="23" t="s">
        <v>21</v>
      </c>
      <c r="C29" s="29" t="str">
        <f>C2</f>
        <v>Banque UE</v>
      </c>
      <c r="D29" s="30" t="str">
        <f>D2</f>
        <v>IMF Africaine</v>
      </c>
      <c r="G29" s="3">
        <f>C19</f>
        <v>9.6222812165246141E-2</v>
      </c>
      <c r="T29" s="3">
        <f>C38</f>
        <v>0.29378531073446329</v>
      </c>
      <c r="W29" s="24"/>
    </row>
    <row r="30" spans="2:24" ht="15.75" thickBot="1" x14ac:dyDescent="0.3">
      <c r="B30" s="39" t="s">
        <v>24</v>
      </c>
      <c r="C30" s="17">
        <f>C3/C16</f>
        <v>2.6812139051976516E-2</v>
      </c>
      <c r="D30" s="43">
        <f>D3/D16</f>
        <v>0.56810344827586212</v>
      </c>
      <c r="G30" s="4">
        <f>D19</f>
        <v>0.13249727371864775</v>
      </c>
      <c r="J30" s="26">
        <f>C22</f>
        <v>17.467933491686459</v>
      </c>
      <c r="K30" s="24"/>
      <c r="L30" s="2" t="s">
        <v>0</v>
      </c>
      <c r="M30" s="2"/>
      <c r="T30" s="4">
        <f>D38</f>
        <v>0.30498614958448755</v>
      </c>
    </row>
    <row r="31" spans="2:24" ht="15.75" thickBot="1" x14ac:dyDescent="0.3">
      <c r="B31" s="39" t="s">
        <v>25</v>
      </c>
      <c r="C31" s="17">
        <f>C4/C16</f>
        <v>5.5272040826121038E-3</v>
      </c>
      <c r="D31" s="43">
        <f>D4/D16</f>
        <v>1.4827586206896552E-2</v>
      </c>
      <c r="J31" s="27">
        <f>D22</f>
        <v>3.162486368593239</v>
      </c>
    </row>
    <row r="32" spans="2:24" ht="15.75" thickBot="1" x14ac:dyDescent="0.3">
      <c r="B32" s="39" t="s">
        <v>26</v>
      </c>
      <c r="C32" s="17">
        <f>C5/C16</f>
        <v>2.2396774864419524E-4</v>
      </c>
      <c r="D32" s="43">
        <f>D5/D16</f>
        <v>1.8965517241379311E-3</v>
      </c>
      <c r="I32" s="1" t="s">
        <v>0</v>
      </c>
      <c r="J32" s="2" t="e">
        <f>#REF!*J30</f>
        <v>#REF!</v>
      </c>
      <c r="O32" s="3">
        <f>C26</f>
        <v>0.16916400556783756</v>
      </c>
    </row>
    <row r="33" spans="2:22" ht="15.75" thickBot="1" x14ac:dyDescent="0.3">
      <c r="B33" s="39" t="s">
        <v>27</v>
      </c>
      <c r="C33" s="17">
        <f>C6/C16</f>
        <v>0</v>
      </c>
      <c r="D33" s="43">
        <f>D6/D16</f>
        <v>3.7586206896551726E-2</v>
      </c>
      <c r="O33" s="4">
        <f>D26</f>
        <v>6.7313019390581721E-2</v>
      </c>
      <c r="V33" s="12"/>
    </row>
    <row r="34" spans="2:22" ht="15.75" thickBot="1" x14ac:dyDescent="0.3">
      <c r="B34" s="44" t="s">
        <v>28</v>
      </c>
      <c r="C34" s="45">
        <f>SUM(C30:C33)</f>
        <v>3.2563310883232811E-2</v>
      </c>
      <c r="D34" s="46">
        <f>SUM(D30:D33)</f>
        <v>0.62241379310344824</v>
      </c>
      <c r="T34" s="3">
        <f>C39</f>
        <v>5.3795136330140013E-2</v>
      </c>
    </row>
    <row r="35" spans="2:22" ht="15.75" thickBot="1" x14ac:dyDescent="0.3">
      <c r="T35" s="4">
        <f>D39</f>
        <v>7.5346260387811628E-2</v>
      </c>
    </row>
    <row r="36" spans="2:22" x14ac:dyDescent="0.25">
      <c r="B36" s="47" t="s">
        <v>29</v>
      </c>
      <c r="C36" s="29" t="str">
        <f>C2</f>
        <v>Banque UE</v>
      </c>
      <c r="D36" s="30" t="str">
        <f>D2</f>
        <v>IMF Africaine</v>
      </c>
      <c r="L36" t="s">
        <v>4</v>
      </c>
    </row>
    <row r="37" spans="2:22" x14ac:dyDescent="0.25">
      <c r="B37" s="39" t="s">
        <v>31</v>
      </c>
      <c r="C37" s="14">
        <f>C9/C7</f>
        <v>0.43134365020879389</v>
      </c>
      <c r="D37" s="8">
        <f>D9/D7</f>
        <v>0.48642659279778394</v>
      </c>
    </row>
    <row r="38" spans="2:22" ht="15.75" thickBot="1" x14ac:dyDescent="0.3">
      <c r="B38" s="39" t="s">
        <v>32</v>
      </c>
      <c r="C38" s="14">
        <f>C8/C7</f>
        <v>0.29378531073446329</v>
      </c>
      <c r="D38" s="8">
        <f>D8/D7</f>
        <v>0.30498614958448755</v>
      </c>
    </row>
    <row r="39" spans="2:22" ht="15.75" thickBot="1" x14ac:dyDescent="0.3">
      <c r="B39" s="39" t="s">
        <v>33</v>
      </c>
      <c r="C39" s="15">
        <f>C10/C7</f>
        <v>5.3795136330140013E-2</v>
      </c>
      <c r="D39" s="10">
        <f>D10/D7</f>
        <v>7.5346260387811628E-2</v>
      </c>
      <c r="T39" s="3">
        <f>C40</f>
        <v>5.1911897158765249E-2</v>
      </c>
      <c r="U39" s="24"/>
    </row>
    <row r="40" spans="2:22" ht="15.75" thickBot="1" x14ac:dyDescent="0.3">
      <c r="B40" s="39" t="s">
        <v>34</v>
      </c>
      <c r="C40" s="15">
        <f>C11/C7</f>
        <v>5.1911897158765249E-2</v>
      </c>
      <c r="D40" s="10">
        <f>D11/D7</f>
        <v>6.5927977839335183E-2</v>
      </c>
      <c r="T40" s="4">
        <f>D40</f>
        <v>6.5927977839335183E-2</v>
      </c>
    </row>
    <row r="41" spans="2:22" ht="15.75" thickBot="1" x14ac:dyDescent="0.3">
      <c r="B41" s="40" t="s">
        <v>30</v>
      </c>
      <c r="C41" s="48">
        <f>1-SUM(C37:C40)</f>
        <v>0.16916400556783762</v>
      </c>
      <c r="D41" s="49">
        <f>1-SUM(D37:D40)</f>
        <v>6.7313019390581763E-2</v>
      </c>
    </row>
    <row r="45" spans="2:22" x14ac:dyDescent="0.25">
      <c r="U45" s="24"/>
    </row>
    <row r="50" spans="21:21" x14ac:dyDescent="0.25">
      <c r="U50" s="24"/>
    </row>
  </sheetData>
  <conditionalFormatting sqref="C27">
    <cfRule type="expression" dxfId="7" priority="8">
      <formula>$C$21=$C$27</formula>
    </cfRule>
  </conditionalFormatting>
  <conditionalFormatting sqref="D27">
    <cfRule type="expression" dxfId="6" priority="7">
      <formula>$C$21=$C$27</formula>
    </cfRule>
  </conditionalFormatting>
  <conditionalFormatting sqref="C23">
    <cfRule type="expression" dxfId="5" priority="6">
      <formula>$C$23=$C$19</formula>
    </cfRule>
  </conditionalFormatting>
  <conditionalFormatting sqref="D23">
    <cfRule type="expression" dxfId="4" priority="5">
      <formula>$C$23=$C$19</formula>
    </cfRule>
  </conditionalFormatting>
  <conditionalFormatting sqref="C34">
    <cfRule type="expression" dxfId="3" priority="4">
      <formula>$C$34=$C$25</formula>
    </cfRule>
  </conditionalFormatting>
  <conditionalFormatting sqref="D34">
    <cfRule type="expression" dxfId="2" priority="3">
      <formula>$C$34=$C$25</formula>
    </cfRule>
  </conditionalFormatting>
  <conditionalFormatting sqref="C41">
    <cfRule type="expression" dxfId="1" priority="2">
      <formula>$C$26=$C$41</formula>
    </cfRule>
  </conditionalFormatting>
  <conditionalFormatting sqref="D41">
    <cfRule type="expression" dxfId="0" priority="1">
      <formula>$C$26=$C$41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EN-Dupont Analysis</vt:lpstr>
      <vt:lpstr>FR-Analyse Dupont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Koch</dc:creator>
  <cp:lastModifiedBy>Quincy Hartgers</cp:lastModifiedBy>
  <dcterms:created xsi:type="dcterms:W3CDTF">2021-04-20T13:37:21Z</dcterms:created>
  <dcterms:modified xsi:type="dcterms:W3CDTF">2023-02-17T15:59:18Z</dcterms:modified>
</cp:coreProperties>
</file>