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ndre\Desktop\FilesAndre\"/>
    </mc:Choice>
  </mc:AlternateContent>
  <xr:revisionPtr revIDLastSave="0" documentId="8_{2F68F9A3-064C-4045-AE2B-7337732E5530}" xr6:coauthVersionLast="47" xr6:coauthVersionMax="47" xr10:uidLastSave="{00000000-0000-0000-0000-000000000000}"/>
  <bookViews>
    <workbookView xWindow="20370" yWindow="610" windowWidth="19420" windowHeight="10420" tabRatio="750" activeTab="4" xr2:uid="{C7DF5B3A-AE81-486C-85AE-449E1F31889A}"/>
  </bookViews>
  <sheets>
    <sheet name="Expected Losses EL English" sheetId="1" r:id="rId1"/>
    <sheet name="CB_DATA_" sheetId="3" state="veryHidden" r:id="rId2"/>
    <sheet name="Unexpected-Losses UL English" sheetId="2" r:id="rId3"/>
    <sheet name="Pertes Attendues EL Francais" sheetId="4" r:id="rId4"/>
    <sheet name="Pertes Inattendues UL Francais" sheetId="5" r:id="rId5"/>
  </sheets>
  <definedNames>
    <definedName name="CB_090b2fbcf04246318d6f4fbddfec8382" localSheetId="4" hidden="1">'Pertes Inattendues UL Francais'!$C$6</definedName>
    <definedName name="CB_090b2fbcf04246318d6f4fbddfec8382" localSheetId="2" hidden="1">'Unexpected-Losses UL English'!$C$6</definedName>
    <definedName name="CB_76da6710ffb445928aa588432a6e4da6" localSheetId="4" hidden="1">'Pertes Inattendues UL Francais'!$C$4</definedName>
    <definedName name="CB_76da6710ffb445928aa588432a6e4da6" localSheetId="2" hidden="1">'Unexpected-Losses UL English'!$C$4</definedName>
    <definedName name="CB_913c7d2c90914b52b5106c340e33b915" localSheetId="4" hidden="1">'Pertes Inattendues UL Francais'!$F$7</definedName>
    <definedName name="CB_913c7d2c90914b52b5106c340e33b915" localSheetId="2" hidden="1">'Unexpected-Losses UL English'!$F$7</definedName>
    <definedName name="CB_Block_00000000000000000000000000000000" localSheetId="4" hidden="1">"'7.0.0.0"</definedName>
    <definedName name="CB_Block_00000000000000000000000000000000" localSheetId="2" hidden="1">"'7.0.0.0"</definedName>
    <definedName name="CB_Block_00000000000000000000000000000001" localSheetId="1" hidden="1">"'637225759560847798"</definedName>
    <definedName name="CB_Block_00000000000000000000000000000001" localSheetId="4" hidden="1">"'637225759563566094"</definedName>
    <definedName name="CB_Block_00000000000000000000000000000001" localSheetId="2" hidden="1">"'637225759563566094"</definedName>
    <definedName name="CB_Block_00000000000000000000000000000003" localSheetId="4" hidden="1">"'11.1.4716.0"</definedName>
    <definedName name="CB_Block_00000000000000000000000000000003" localSheetId="2" hidden="1">"'11.1.4716.0"</definedName>
    <definedName name="CB_BlockExt_00000000000000000000000000000003" localSheetId="4" hidden="1">"'11.1.2.4.850"</definedName>
    <definedName name="CB_BlockExt_00000000000000000000000000000003" localSheetId="2" hidden="1">"'11.1.2.4.850"</definedName>
    <definedName name="CB_c4de6878cacd4ecfb919b850aae7ee58" localSheetId="4" hidden="1">'Pertes Inattendues UL Francais'!$C$5</definedName>
    <definedName name="CB_c4de6878cacd4ecfb919b850aae7ee58" localSheetId="2" hidden="1">'Unexpected-Losses UL English'!$C$5</definedName>
    <definedName name="CBCR_0a1938586c034f20a14d76eb73afaaa7" localSheetId="4" hidden="1">'Pertes Inattendues UL Francais'!$C$3&amp;" "&amp;'Pertes Inattendues UL Francais'!$A$5</definedName>
    <definedName name="CBCR_0a1938586c034f20a14d76eb73afaaa7" localSheetId="2" hidden="1">'Unexpected-Losses UL English'!$C$3&amp;" "&amp;'Unexpected-Losses UL English'!$A$5</definedName>
    <definedName name="CBCR_2c263b4d4a6145189be359e19d1e7b26" localSheetId="4" hidden="1">'Pertes Inattendues UL Francais'!$D$5</definedName>
    <definedName name="CBCR_2c263b4d4a6145189be359e19d1e7b26" localSheetId="2" hidden="1">'Unexpected-Losses UL English'!$D$5</definedName>
    <definedName name="CBCR_2deedfd720d544079b7fba72d15955f1" localSheetId="4" hidden="1">'Pertes Inattendues UL Francais'!$C$6</definedName>
    <definedName name="CBCR_2deedfd720d544079b7fba72d15955f1" localSheetId="2" hidden="1">'Unexpected-Losses UL English'!$C$6</definedName>
    <definedName name="CBCR_7e374312fdbb443eb3d09834f10bdf0b" localSheetId="4" hidden="1">'Pertes Inattendues UL Francais'!$C$3&amp;" "&amp;'Pertes Inattendues UL Francais'!$A$6</definedName>
    <definedName name="CBCR_7e374312fdbb443eb3d09834f10bdf0b" localSheetId="2" hidden="1">'Unexpected-Losses UL English'!$C$3&amp;" "&amp;'Unexpected-Losses UL English'!$A$6</definedName>
    <definedName name="CBCR_80c29eb2635146b28c451744f9d3eae5" localSheetId="4" hidden="1">'Pertes Inattendues UL Francais'!$C$3&amp;" "&amp;'Pertes Inattendues UL Francais'!$A$4</definedName>
    <definedName name="CBCR_80c29eb2635146b28c451744f9d3eae5" localSheetId="2" hidden="1">'Unexpected-Losses UL English'!$C$3&amp;" "&amp;'Unexpected-Losses UL English'!$A$4</definedName>
    <definedName name="CBCR_8445d60391fc4708abb8177a591a313a" localSheetId="4" hidden="1">'Pertes Inattendues UL Francais'!$D$6</definedName>
    <definedName name="CBCR_8445d60391fc4708abb8177a591a313a" localSheetId="2" hidden="1">'Unexpected-Losses UL English'!$D$6</definedName>
    <definedName name="CBCR_bba5810120274156b9df8aeb1471c1b4" localSheetId="4" hidden="1">'Pertes Inattendues UL Francais'!$C$5</definedName>
    <definedName name="CBCR_bba5810120274156b9df8aeb1471c1b4" localSheetId="2" hidden="1">'Unexpected-Losses UL English'!$C$5</definedName>
    <definedName name="CBCR_d8e46309edd74e3da46af09b1752c8dd" localSheetId="4" hidden="1">'Pertes Inattendues UL Francais'!$C$4</definedName>
    <definedName name="CBCR_d8e46309edd74e3da46af09b1752c8dd" localSheetId="2" hidden="1">'Unexpected-Losses UL English'!$C$4</definedName>
    <definedName name="CBCR_f103b71ae4674e249727483b79b17608" localSheetId="4" hidden="1">'Pertes Inattendues UL Francais'!$D$4</definedName>
    <definedName name="CBCR_f103b71ae4674e249727483b79b17608" localSheetId="2" hidden="1">'Unexpected-Losses UL English'!$D$4</definedName>
    <definedName name="CBWorkbookPriority" localSheetId="1" hidden="1">-1726371022637950</definedName>
    <definedName name="CBx_692fa8bec422436ca71ba66476d1352e" localSheetId="1" hidden="1">"'CB_DATA_'!$A$1"</definedName>
    <definedName name="CBx_a1907939d7d049bda954bb7ba5b6a7dd" localSheetId="1" hidden="1">"'Ul'!$A$1"</definedName>
    <definedName name="CBx_Sheet_Guid" localSheetId="1" hidden="1">"'692fa8be-c422-436c-a71b-a66476d1352e"</definedName>
    <definedName name="CBx_Sheet_Guid" localSheetId="4" hidden="1">"'a1907939-d7d0-49bd-a954-bb7ba5b6a7dd"</definedName>
    <definedName name="CBx_Sheet_Guid" localSheetId="2" hidden="1">"'a1907939-d7d0-49bd-a954-bb7ba5b6a7dd"</definedName>
    <definedName name="CBx_SheetRef" localSheetId="1" hidden="1">CB_DATA_!$A$14</definedName>
    <definedName name="CBx_SheetRef" localSheetId="4" hidden="1">CB_DATA_!$C$14</definedName>
    <definedName name="CBx_SheetRef" localSheetId="2" hidden="1">CB_DATA_!$B$14</definedName>
    <definedName name="CBx_StorageType" localSheetId="1" hidden="1">2</definedName>
    <definedName name="CBx_StorageType" localSheetId="4" hidden="1">2</definedName>
    <definedName name="CBx_StorageType" localSheetId="2" hidden="1">2</definedName>
    <definedName name="rho" localSheetId="4">'Pertes Inattendues UL Francais'!$B$17:$D$19</definedName>
    <definedName name="rho">'Unexpected-Losses UL English'!$B$17:$D$19</definedName>
    <definedName name="sigma" localSheetId="4">'Pertes Inattendues UL Francais'!$B$12:$D$14</definedName>
    <definedName name="sigma">'Unexpected-Losses UL English'!$B$12:$D$14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5" l="1"/>
  <c r="C11" i="3"/>
  <c r="E14" i="5"/>
  <c r="D14" i="5"/>
  <c r="E13" i="5"/>
  <c r="C13" i="5"/>
  <c r="B12" i="5"/>
  <c r="H12" i="5" s="1"/>
  <c r="B7" i="5"/>
  <c r="F6" i="5"/>
  <c r="F5" i="5"/>
  <c r="F4" i="5"/>
  <c r="F7" i="5" s="1"/>
  <c r="B6" i="4"/>
  <c r="E5" i="4"/>
  <c r="E4" i="4"/>
  <c r="E3" i="4"/>
  <c r="E6" i="4" s="1"/>
  <c r="B22" i="2" a="1"/>
  <c r="B22" i="2" s="1"/>
  <c r="H12" i="2"/>
  <c r="J31" i="2"/>
  <c r="J32" i="2"/>
  <c r="J33" i="2"/>
  <c r="J34" i="2"/>
  <c r="J30" i="2"/>
  <c r="B12" i="2"/>
  <c r="E15" i="2"/>
  <c r="E13" i="2"/>
  <c r="E14" i="2"/>
  <c r="E12" i="2"/>
  <c r="F4" i="2"/>
  <c r="F5" i="2"/>
  <c r="F6" i="2"/>
  <c r="F7" i="2"/>
  <c r="D14" i="2"/>
  <c r="C13" i="2"/>
  <c r="B11" i="3"/>
  <c r="A11" i="3"/>
  <c r="B7" i="2"/>
  <c r="E3" i="1"/>
  <c r="B6" i="1"/>
  <c r="E5" i="1"/>
  <c r="E4" i="1"/>
  <c r="E6" i="1"/>
  <c r="J33" i="5" l="1"/>
  <c r="J34" i="5"/>
  <c r="J31" i="5"/>
  <c r="J30" i="5"/>
  <c r="J32" i="5"/>
  <c r="B22" i="5" a="1"/>
  <c r="E12" i="5"/>
  <c r="E15" i="5" s="1"/>
  <c r="H23" i="2"/>
  <c r="H24" i="2"/>
  <c r="H22" i="2"/>
  <c r="B29" i="2"/>
  <c r="H24" i="5" l="1"/>
  <c r="B22" i="5"/>
  <c r="H23" i="5"/>
  <c r="B30" i="2"/>
  <c r="I23" i="2"/>
  <c r="I24" i="2"/>
  <c r="H25" i="2"/>
  <c r="I22" i="2"/>
  <c r="B29" i="5" l="1"/>
  <c r="B30" i="5" s="1"/>
  <c r="H22" i="5"/>
  <c r="I23" i="5"/>
  <c r="I24" i="5"/>
  <c r="I25" i="2"/>
  <c r="B31" i="2"/>
  <c r="I31" i="2"/>
  <c r="K31" i="2" s="1"/>
  <c r="I33" i="2"/>
  <c r="K33" i="2" s="1"/>
  <c r="I30" i="2"/>
  <c r="K30" i="2" s="1"/>
  <c r="H13" i="2"/>
  <c r="I32" i="2"/>
  <c r="K32" i="2" s="1"/>
  <c r="I34" i="2"/>
  <c r="K34" i="2" s="1"/>
  <c r="I22" i="5" l="1"/>
  <c r="I25" i="5" s="1"/>
  <c r="H25" i="5"/>
  <c r="H13" i="5"/>
  <c r="I33" i="5"/>
  <c r="K33" i="5" s="1"/>
  <c r="I32" i="5"/>
  <c r="K32" i="5" s="1"/>
  <c r="I34" i="5"/>
  <c r="K34" i="5" s="1"/>
  <c r="I31" i="5"/>
  <c r="K31" i="5" s="1"/>
  <c r="I30" i="5"/>
  <c r="K30" i="5" s="1"/>
  <c r="H14" i="2"/>
  <c r="I14" i="2" s="1"/>
  <c r="I13" i="2"/>
  <c r="I13" i="5" l="1"/>
  <c r="H14" i="5"/>
  <c r="I1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<sst xmlns="http://schemas.openxmlformats.org/spreadsheetml/2006/main" count="166" uniqueCount="67">
  <si>
    <t>LOAN</t>
  </si>
  <si>
    <t>A</t>
  </si>
  <si>
    <t>B</t>
  </si>
  <si>
    <t>C</t>
  </si>
  <si>
    <t>EAD</t>
  </si>
  <si>
    <t>PD</t>
  </si>
  <si>
    <t>LGD</t>
  </si>
  <si>
    <t>EL</t>
  </si>
  <si>
    <t>Totals</t>
  </si>
  <si>
    <t>σ PD</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</si>
  <si>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</si>
  <si>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</si>
  <si>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</si>
  <si>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</si>
  <si>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</si>
  <si>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</si>
  <si>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</si>
  <si>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</si>
  <si>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</si>
  <si>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</si>
  <si>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</si>
  <si>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</si>
  <si>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692fa8be-c422-436c-a71b-a66476d1352e</t>
  </si>
  <si>
    <t>CB_Block_0</t>
  </si>
  <si>
    <t>㜸〱敤㕣㙢㙣ㅣ搷㜵摥扢攴㉥㜷㤶愴㐸㑢戲㘴㈹㡥捤挴昱㤳㉡㉤捡㤶㘵㈷㔶㔴㍥㐴㡡㌶㈵搲㈲㈵㍢㠸㔳㝡戸㍢㐳㡥戴㌳㑢捦っ㈹㌱㌱㙡攷搹戴㘹㥢挶㘹㔱戸㜵攱㐷ㅦ㐰㠱㌶㐰ぢ搴㜰搰戴㡤㠱戶㈹㕡ㅢ敤てㄷ㘸㠱晥㜰㠲愲昹搱愲㄰搰㍦㐶ㄱ挰晤扥㜳㘷㜶㘷㤷摣㈱扤戶㕢扡攰挸㝢㜸攷摣㝢㘷敥扤攷㜹捦戹攳㡣捡㘴㌲敦攰攲㕦㕥㥤㉣摣㌸户ㅥ㠴㤶㍢㌴㔶慤㔴慣㔲攸㔴扤㘰㘸挴昷捤昵㘹㈷〸㍢搰㈰扦攰愰㍥挸㉤〴捥攷慤挲挲㥡攵〷㘸㤴换㘴ち〵㈳㡢㝡㍥㠴扦晥昸挶㘰慦㥥㑥㠰昹戱搱㤹挵㑢㜸敡㕣㔸昵慤㈳〳ㄷ㜵摦㤳挳挳㐳挳㐳昷㥥ㄸ扥㙦攸攸㤱㠱戱搵㑡戸敡㕢㈷㍤㙢㌵昴捤捡㤱㠱搹搵挵㡡㔳㝡搸㕡㥦慦㕥戶扣㤳搶攲搱㝢ㄶ捤㝢敦ㅦ扥昷昸㜱晢㠱〷敥敦挱慢㌳攷挶㐶㘷㝤换づ摥愷㘷收㌸攴㝢挷慤㤲挳戹㔹㤶敦㜸㑢㐳㘳愳昸㉦㌱㝥摣㥤ㄸ㥡㕢戶慣㤰慦戶㝣换㉢㔹㠱㠱㡥摤敥㐸㄰慣扡㉢㕣㍣挳㥤挰㔴㑢㘶㄰收摣㌱慢㔲㌱摣昸愹〵㜷〶㙢㔷㌱搷㝢摣㌹换ぢ㥣搰㔹㜳挲昵扣㍢㡦〷㤵㝢摤ぢ㠱㜵摥昴㤶慣㜳愶㙢攵摣挹㔵愷摣愹慦㑣挷敤昱㈳㤲〳㤳改て㡤〴敥搸戲改换㠸〲㉥㑣㑡摢〹扦搴搸昶㤶搶捦攵搰攵つ㝣收慤慤摢愱收愲改搷㕡づ戶㙥ㄹ㑤扥㜱〴㜷户㙥㥦㔸愳挶㍥㜷戶敥㈳㑢搹搸㕡㜵㐷晣㉤㉢㡡挹ㄸ㜹㠲㉥㠲〲〱〹㘸ㄴ〹扡〹㝡〰㔴攷㝦㐱㑡㤲ㅤ㔹㤵㕤㌰戳ぢ㡢搹㠵㔲㜶愱㥣㕤戰戲ぢ㜶㜶㘱㈹扢戰㥣㕤㜰戲ぢ㤷戲ぢ㤷搱㈶扥ち㕤㕤搹攸晡㜵晢戶㌷晦改挷摦㤹晣攳㑦晤㜰攰搵昰扦搷㝡昶愰搱㈳搱愰挶㝤昳ち㔸慤捥挵挷㠶㡥昲摦搶㔲〱愱戰㡦摢㈷散攱攱昲昱愳收㍤㘶㡥搳㑡㈱㝥〳愳昴愳㙤㡦晤愸攳㤵慢㔷㠴㜶㌷㡥㥡㠱㔵㕦戸挱愸㙥戴扡敡㤵㠳㡦㙣㕥㌹ㄷ㥡愱㜵戸戹慥晥㤰つ摤收㈰㔶㔶㈰敦扢愹戹摢㐵戳戲㙡㡤㕣㜵㜴昵㐷㥢慡摤㔹扦扡搸扡㜶挲户㥥慣搵㙥ㄸ搱〸㤴摡㥡㍣㝢挳㉣㜵㤵ㅥ搷挰搸㜲㌵戰㍣ㄹ摥愰㍢敢㤴㉥㕢晥㥣㐵㤵㘸㤵㘵慡搷戳㉡㤲晡挱ㄹてㄳ㠵戴㤶㍦㥥挴摡愷慦㠶㄰㘶慢㡣昱慥㔸㝥戸㍥㙦㉥㔶慣〳つ㑤昴㍢㔱㜱愸〱㍤㔱㉤慤〶㘳㔵㉦昴慢㤵挶㥡㤱昲㥡〹㑤㔳㍥㕢㉤㕢㥤㥤ㄹ㔱ち㔰戸ㅤㅤ㑡㘵敥㙡㉤ぢ㐲㠸〴㠹㈹挸㌷㌴戲摤搰㜹捣づ戳愸㔸攴挹散㈷戶㜸ㄸ挷㉢㍡㈶㐵〲ㄳ㜳愲晤攰㑢敦搸攲戱㌵捡㝤戰㡤戳搹㝤搱散㑦慦㔹㕥㜸挶昴捡ㄵ换㑦戵㝥㡡㈳㌲晡〰㜲搷愰㄰㕡慥ㅥ㑤㥤扡慡搶㜳㔷㥣㜲戸㥣㕦戶㥣愵攵㄰㌸㔸挸㐲㠱㑢扢攱㌲慥〳捡搸㑢戰て愰㔸捣攴昷戳㔱扥㠸㉢㤳愳㜶㑡㤱攵〶㐵捥㝥つ戲摣㘳㑦㌸㤵搰搲㑡戹捦〶㐵戴㔵ㄳ昲昵㤲㐵㝤戳愴つ挶㝥㝢っ㕣㙡㍡㕥戸㕥㤷摢つ㔲愲㤹㘸㔷ㄷ散㌸㕤㐰㔵搰愸て㔲㘴つ㑣搳愴つ搲ㅢ㈷㤸㠸㘲㤰㘲搹昱攴㐶㈶㘳晢ㄴㅤ㠱昶㐹㈶㘴敢愳慤㜵〴㤹㝤㈳㤳戲㔳㑢㜹摣搵㘶㥢昹昲㕡㥢㕤㡦㠵㌳づ㄰ㅣ㈴戸㠱攰㄰㠰晡㌷㘸㌸㙡㌹㤴ㅢ㉦攳㈳戸㌷㙥㈴昸㈸〰昴㤳㐱㥤ㄳ愹㉡晡㔰摢昱㈳搹慥ㄷ㝥戲㌸挵㕡ㄵ搱㌳慥昹㤹扤慥㄰㍡昲㍡㜷㠶慤敤ㄴㅢ㝢㕢㙢摥㑣㑥㠷ㅣ㤹搲㌴㌹搷㉤㥡㈶ㄷ㠲㑤摢戴㕢㌷愳慢㌱㐰昰㌱㠰愲昱㜱㐲ㄸㄷ㍡扣摢昳攸改㔲㝥㈸摣㈲敤っ戵㘹攰㈳㐶收ㄶ㈰㐵挹㙤搸扥散晡搰㜴〷〷敤て扤て㝤愴戵㝣㐷㐴㙦戲㥢扢㜶㠷昱愲㜷改㐵摦〲昱㔲晦搲搲挶摣㡡㙡攳㌶㠲摢〱㥡㙣っ㜷摦敦㌶㔲㈰㙥戱㥢愰摣㕥㐶㕤挴换㥤㕦㕦戱挴〲昵搸昳愶扦㘴㠵㠸㘰㑣㡤挳ㄷ慥晡扥㔵挱愶戶㉣〸敥㕦づ㌶㈲㠳〹扦敡ㄲ扦敢㈳〷ㅦち挳搰搹㤹敤挸㌴昹挸㈹扥㘶㈲收㤴攰ㅣ摡攰㝢㕡㉢㠹㐴愷㐶昶㘲扦昴晤攵慥㈶㘹㐳㤳摣㠹㘵㌵敥〲㠰㤶㔰晦搸㔲愳ㅣ㘱戳㥦㤲㘶㡤ㅥ㉢㈳㝣㈹扢㤳愶ㄸ攲〶㍤搲慤〳戶愳㠸ㅦ〴扤敥㥣攳搶㤴㐵户㍢㙢昹㈵挴ㄶ㥣㡡㔵搴㘱㔹慡㥡㕤㕤昱㈱搱ㄵㅤㅤㅢ昶搳㈹昱㌵攱㤳㈶㉤㤱㉡敤愹㤵㈹㝢昱㍡㔳㌱っ㐹愵㤲ㄲㅡ慡㘹㈰㜲ㅥ摢敥慡㤸㌶㔴捣摤㔸㌸攳㈸挱㌰挱㌱㠰摣ㅢ搰㌴摢㕤㜸愶挳扡搶ㄸ搲㕥㔸挸ㄴ㐸〶〹ㄱ扥摥㔲㔹ㅤ攷㙢敥㈳㌸〱搰攴晥㌰〰㤹挲㠸㐲昲〴㈳㑡ㅡ挳扥攸㔸㔷挸〳㝢㙣㈴㤶挶㔶㠳戰敡㌲戳搴㙢㡦㔷捦㔵挳㜱㈷㔸㐱㈶㙡㥦ㅤㄵㅥ㕤戶㍣㜰㤷て摦愷〹㔷㕤㔹戱捡㠶㍤㔷㕤㠵㙡㥢ㅡ摦〹ㅢ㜳㉣〷㝣㐹搹㥢㘷ㄵ慥昶昶挷㜸㠴挲㑡㑢扣㤵搱搸㙤㐵扦戹改敢慢慦攸扣ㄳ㔶慣㙥㕢ぢㅤ换〵ㅢ慢㠸捣㐱戹换㥥㕦昶㉤㙢扣搷㥥昴㥤㜲挵昱㉣ㄲ〳㍥㈶㤳㜵搳搶ㄲ戲〴戳㔵收〰慢㕥慦㍤敦㥢㕥戰㘲㌲愱戸扥户攱㑥搲㈲㌹㝢搴昱〲扣㐶愸挸㜲㥦㍤户㕣扤㠲㡣敤慡敢㑤㥡㉢挱㡥愰ち㤹㕥㕦㐲ㅡ㤵㔵搹慣㉡㘴ぢ敤搲㠷ㅢ昲㑣㠶戲搷㐹㈰戴捡攴ㄸ㌳㑦戱摥昴敢愳ㅣつ晤㜴㡥愹〷搹愳ㅡ戲㈳㔵ぢ㔳㔲㡤〷搸攷㤳〰て㑤㕥㤸慡㘷收摥㔳捥㍡挷㈸㝦㡡㡥ㄷ戶愸㈵㐲ㄸ愳摢愳㔹㠵㌸㜲づ㈴㄰ㄴ攷㕤㌳晢ㄵ㙤㘹㐳敥摢㔳㉦㑥㈰㤳搴㘳㑦㥢㡢㔶〵昹㘸搷っ昷攸ㅢ扡戱慥㔹〹愲扡戱慡敢㥡㘴㉤戲攵㕣挹㈴〷㡦慣㠶搵戳㡥㘷搸〰挲㝦ㄱ捡扣ち㤴㜹㔵㔰㍤昶㜹愶〶愵捣㘷㔵㤷㑣摦〹㤷㕤愷㔴攰つ搳㜷㍢㠲㈷㈱攴搴扣昱ㄵ敢㡣㠱㈶㙦晥〲㕣戶㘰〸攴ㅥ㠲ㅥ攵搲㤱晣攰摣慣捡攳㥦㙡㌳戰〴〵㈳㤱㔲攳㐱㍣㉤㈷愷㈳愰㜲攴扡ㄶ㥦挱戸昶㌴㌰㕡〹㤱敡㈹㉣㠲愸㘰㐲挹㌳挴㥤户㉦㜸㑥〸敡㤱㘲ㄳ㑥㌸ㅥ㠰攴〰㈸捡昶昶戰㔰㌵搱㘹戰㘶ㄵ㙥摥㔸搵㘰㈶㙥摡㔸㥦戴ㅢ㥦搸愴㕡㕢㤴㠴㈱搹慡㤱㔸㤶㑤挶戸㤳㑣㡤ㄲ挳ㅤ㕢ㅢ㤵ㄶ㌶慤慦㍢戵挸㝢㌰㑣挲㌳ㄹ攳搳挲㈸㐸昴㐶㌶㡡㌱晢㜴昶㐸㘴㙣攸〳ㄴ㘹愷㌴慥㌷㑡〹㑥攱搸㐹搹㉡㐶㜷㤰敦㍤㔱㜱㘶㌵㙣愸㌱慦敥㡢㙡㐶㉡㤵ㄹて㕥㐲挹昴换㍢㐴愴㌱㌷㙤㘱㐴㍡摢戵晥㝡㜹ㄳ㠲ㄸ㠹㈱搳㈲㈹㜱㘰㠸㈱㠴㉢㤱㔱愵㜷搶换愵慥愱ぢ扣㍢㙢㤹㥥㔰㘰㉥㉣㡦㕢㙢攲㠶搵㍤昹㝤搲愱戶㕢ㄴ㍤㙡搸㈳㡢〱㑣㝡㐸㍤ㅥ㤵㐴挰つ晢㍣挳㔲㌸挴〰戵ㅢ㤵㘶㑢㈱㔲扢戵〷㜰㘷戰㜳愸㠳ㄵ搱愹ㄳ㝡㘷搴愰昹ㄴ挶㙤㥣〴㘵愷㑤㡡㐲㤱摡㜲晤攷㈹昵ㅢ捦昱晡晤㔳㤹戸㄰〹ㄱ搳㕤㈹摥〳㠸㥢捣㑣㔲㡡昶挵〹㜳慤搹㐴㘹昵挴㌸扡ㄸ扤㜴昹晣㄰愷㜸㤸换敡愳搸㔴㜰捥㉤㜴㘰㑤㉢敢㝢散㈹慦㔴㔹㉤㕢㘲㡡㘳㕤㉤ㄶ㜹㐷搰㑢㡥〰㙡㘹㑡㔹㤷㘸㔱愶戰㤵攲㤴㐹愴昶晤㙥攳ㄴ扡㡢㤲挳㌳戴改㘳〲㌲㈵㉣㈷〹戱つ攷ㄴ攸ㅦ敥慤ㅦ㘰㤰挳㜳㔰㘹ㅢ㔰搴㘵搳㌸㡦㔷换㈲㡢戴㈵㥡㑤㔷愷慢昴搹ㄳ愸㌳㡥㐶敤〸ㅡ㘱㥥㕡攱攵昳㜰㐶摡㤴づ㍥㈴㜳㉤捡敥㕥㝢㕡㙥㌳搷㐰ち愱㠰㘲㡥㤷扢愰っ㔶ㄵ㠲㐴㠷㍢㕢昷扡ㄵ戳扦昴扣㡤ㄱ〰挵㌴㌰ㅤ㕡戴搴づ捥ㄸ捡㕢㍢㌸㌷愳㔵㑡㠶㌴㤹㑣㘵㡥㜲ㅦ〲昶㈰ㅡ愴㠹ㅢ改昹㉡㡣㔰戸㕦づ㠶挵㘷ㄳ〷㕤㙣㠱慡晥㠱㈶攴慣ㄹ攲昸㡢㜷愸〹㍤㔲㉥搳摤㐵㝣㙥㐷㔰ㄵ㐷㌷戴㍢扡扦改㔰㤶捣㠹晥摤㉤㑤ㄵ搱㘱挱㘳攳㐳㘷捣戰戴㍣ㄷ慥敢㠳㕢敤戲㐴敥㝢㠸㐷㙣晡㜶晡捣㥤ㅥて愲慥㜱敤㡢㤷扤敡ㄵ㑦挶㤵ぢ㜸敡てㅣ㠲㈳㤴㕤ㅣ㘴㌱昳づ晥挹㤵捤攴晥ㄴ㑦摣捥戰昹㠰㝡㠰㠴捦㤱慢㘸㑣攰㉦㤳搴〳昸㥢挲㉢昰摦㙢㈷〷挸㉢晢㥢㜸㐵㤴挱㉥戳㜸㑢敦ㅢ戳愸敦㠲戴㘴ㄸ㄰㍣㍥㈴㤲捤愸㔷㜱㐳愲㠳〶㈰㥣㌱㐵〸昲㝤っ㝦㔳挸㈷ち㍤㍡敡挱㠳㈱晦㝦㈸ㄵ㑢昵愶㘲昵扦㈰搴敡ㄵ㄰㐳挸〴㥡搴攴㔲晤㐹㈳㤹愶㌵㤹ㄴ㡦㠴㠸㉣㥦㡤ち扣挹㌱㔵晢慥㤲攲㥣搷敥㘶昴〳㍦晣晢㝦戸ㄹ㥤〱㠵㜹㠹扦㠶戴摢慤㈸搷摣㠵㡥つ敥〲ㄳ昹攲㉥捣戲て㌳晡摡㕤㠸攲㈱攷㠱搸摡㕤㘰㥥㉦挵㈹㑣愴㕤ㄳ㈱づ敥挶づ戸㡣㤵㥤挱㈱㕣㉢㐰㙥ㅦ〶㉣ㄸ㐳㜴敡攰㐶昴慣改㥢敥㈱挱㑦晡ㄶっ㥢㍦㡦㔳摤搲㠵㍤づ㙦㕡㈳㥤㌶㠹㕢挴ㄱ昷摤搸捡昶捥戲㠳㔲晡搲愱㝣㔵㔰昹昷㄰㌵㔱摣㐳㘴扥戰晦㍢㤳㍦晣晣㔷㑥昱攴㕡挴慢㌹愶㡡摢㐹摦搳慦㐰㠲㌷㜱㘸攴㝡㝥愴㜳ㄶ㥦㉢㌹㉢ㄵ㙢搴昴挵㈳ちっ㌷㉥㙡挶㑢㌰愶㘶扥㥤攰㙥攲っ㠴㜶㌷㠷㥡㐲㥦昲㤱㤳㠴ぢ㠷ㄲ〳㤷昸㕥㥣㐲㔴㉤㡤㔹㥢㥥㘷敥て㘱㡥摥攵㐰ㅡ㍤㐶敥㐰㜹㈹昵〷戱扤搳㠸㑣收㌸㉣㥡摥㔶㉡ㅥ〱㠸戵ㄴ㜲ㄱ攴㤰攴愶㠶㠷〳㐴㑢㕤㐰㈱㜷㌷㐰㑡㤶慤㌹摤换搸挰慥ㄲ戰㙡〷〰摢晣愰〵慢〸㉡挶㜱昹㜶㜷户っ〵挴愶㠹㘹㕢昱㘹㉥愲㈰ㅢㄹ㈲㠶㘳散愳㈸挴㔷敥ㄸ㑡摢づ㑤昱㈵扤慥㑥挲㘹挱捥戹㡣扢ㄵ摤搳摥㉡㑥㠱挰捥攴挵㘰㜸㝢㠹挶收㔴昲㜵扡㘹㔱愳〸晢㜴戱搶愹㍢慡㠲捤昲づ㘱㠷㡡㐴㈰扦ㅡ㘲晤㘰晤搱搷㌷搷搰挶㜹㕤㤸㈰㝦昰扦㙥㑡ㄱ㙣扣㤵ㄲ〳つ扢慤㔶〵㝤㔴晣㌱㜴攱愴㌳捡愸ㄷ攵㕥㌱㕦ㅤ㑢㔶㐷㜶㠳晤㘷㈶㕢㈴敢㌳散捤㤴㜶㠳晤晦㉣㄰㕢摡㝦昵〰晢攲㘷㍣ㅥㄵ挴㌹㘵㉥㘵换昴つ㔷〴㔱㙥㈴㜲㘴㤳㙣㐸㤱改㙦㕤㥡挳㠷慣扡㕡㌴㌸㘲㘰㥤捤挷㈴㙡㝤改摢㜶户㔴㠰捣ㄳ攵㝥ㅢ㉡愸㘵晦㐶扤ㄵ敦㜴昳㍦㠳㡥晢捦㍡㈵扦ㅡ㔴敤㜰㘰づ〹攰〱㝥㠷㘶挳攷ㄹ㔱㉦㌵㉢戵㕢戰ㄲ㍤㑦愰捦戹ㄹ㈸散㜳㔶昸㝥攵㈵㤹㘵搸㕥㔶㠳摦㈴昵㈷㔲㑤戴づ挱㜵昶㈳慢㘶〵㥦戱捥㈰敥ㄹㄲ戵㈳㡣㥤㡥㍥㌷㥦搶攰搲攱扣搶挳㠸つ㔹㤵㈱㈴捡㘴ち㥦晤ㅣ搷戵㜹つㅡ摢㐶㜳ぢ搸戲扤昸㕢㌱昷〲㘸扡扤户㌴戲っ摦挹慦㤳㡢挶㈲㈱㌶搷愷昰㜷晢挱㕡㍥㙤ㅦ昸㍣晡戸㥢㐱戱挱ち㐲㘹摢挸㠴㤷搰㔵㡤㄰攰㘷㤴愳〲㙦ㄴ㈳㝥ㄴ㐵昵㥢㤸ㄶ〵〰㘵散〱〱㕡㜳昵㜳㘸愶㈳〸㙣㡣㡢㕣慤㈶㔰㤰攷㉦愳㐰㈶攳㑦㌱㤰㈰㔸㈷㠹攵扥㔵戰㤷ㄲ搸㝥㙥㕥㈹昱挶㘵㠰摥づ挵捤ち昹扡愸㝥ㄵ㙦㝣〱㍦扤㝥㉥㜱搸扣挸愶〴㘵㈳㘹ぢㄴ㌷㈵㌲愳㙦愱㐳㙤㐶㉢挰戶㥥搱㌷搱㜴攳㡣攸㑥挸㈸㤳捦敦㡦捤㤱ㄱ昰搵㈱挱㉡挱ㅡ㐰㝦摣戲㡦㡡㤶㜳挹敢挴挵㜷㐹㙢㕣晦㄰晤㝤敢搴ㅢ慦昳晡㡦㔳㑡㔴㉢慡ㅡ㘷㐱搵㉡戳昸㝡㜲ㄶ敢挰戶㥥挵搷㌶㥢㐵晦攳攸㈳慢晡〵ㄴ戰慡攴㍥㤹搵㔳㈸㜰㐱昹㔳愵ㄸㅢ捦〰昷㤹㝥戲㡡昴晤㔹ㄴ㝡㍢晡㐹㕡挶㜹㡣愷〹㥥㈱昸㈲挱㤷〸扥㑣昰ㄵ㠲慦〲ㄴ晢㐹㜱㘹晣㌵攲㝥㡥攰敢〴㍦㑦昰ぢ〴摦㈰昸㐵㠰㘲㍦ㄹ㐱ㅡ晦ㄲ㜱扦㑣昰㑤㠲㕦㈱昸ㄶ挱戳〴摦〶㈸收挸ㅦ㥦㙡㙤㈶改〵挷摦昷㈲攳搱昰㈱敦㘹㝣㤸扢㥥㐵晦づ晣㝦〹㜲㘲搳㍢戳㥦㙣敦㔹戱㕦㑤㤳㥣慢㘰昱摦挳㜳㐸㤱㝡㈰㤵㑦㍣㡣㕦〱㤹ㄵ㜲扢搰敢搷㔰㠸改㤵㈳昳愵㝣慥㈵㕥㉥㡦戶㜲㑤昳㍡扣㥥搷扥㑤挱㡤攲敡㍢㐲挳㘳㑡晣晥戹愵㘱捥户㜹㘶㐳㕤㡡㠵攱捣㤹㈸慡㤹挹㐶㔹㐴〸愳㑥㤶㔰㜸戹㤰捡㠹ㅢ晦搱㉢昵㘰ㅢ㉡㜰㐱㘲㜵㘳ち戹㌴㕥㡥ㅢㅦ挳㜷㜶搲〶㑦搶搷㕢㜱㘳㉡〳㘹扣ㄴ㌷晥昷㘳㠷㙡㡤㘳搹搷㑦捥㔱㌰㔳㜶㉣戲㠷㑢㝣㜳摦㠷收㌹㥢㕥㔰户慤搱㘴㐴㌹っ㔰ㄱ㍦愸〷挷㝢㝣㝣昵㍥㡤搳㙡㌸搴〳㔳愹晦攷ㄷ㔳㌸挵㌶㙥㠶㈶㍥㙡㕦挳昱〱摦㤰㍢㜶捥摢㌳㍥㄰㕤昶㔴㠰㥤㜱㜹㐷戱〸㥣扡㑥扤扥㕢愴㔹㔲㌶〰昵昵㠸搳㥥㔹㥥ち㙡捦〵㤰㔴㔹愷戲㘲捡㘶㥥愹昳㡣昱㍣㠸〳搳〴挸㠲昱㕢㠰㍡戵挶昳攷㤹㝥敡㕣㔱愸㉦戰攲㐵㠲㤷〰㡡㡡ち㤶㝣㤰㝦ㄹ愰㉦晥㕦㡦っ慣㐹搴㉢慢㍥ㄷ扦㉣挹㐶挶敦戰挳敦〲㜴㈰㄰慦㈲㈶㉣ㅡ扦〷㑣攲愵㡡捡㥡㉡㔳㍤㠶愷㔰㑦㔱㡢ㄴ搵㌳㌱晡搱〸捤㡤㐰㔱㝤㌱㐶㕦㡣搰〷〴晤愵ㄸ㝤㈱㐲ㅦㄴ㌴㤵扥㍣㝢㍥㐲摦㈱㘸㥡〱㐱捦㐵攸㍢〵晤搵ㄸ㝤㍥㐲搳昸ㄵ昲〰戸摥㝥㐷搱㔲㐸户㐷愲㝡㍤㔲摡づ㐱捦㐶㘸㍤㔲㕡ㄳ㐱捦㐴㘸㍤㔲摡ㄷ㐱㥦㡢搰㝡愴戴㌸㠲㍥ㅢ愱昵㐸扦ㄱ愳愷㈳戴ㅥ㈹慤㤲戴㝥㌸㐲㜳愴㐵㐵敢㈴攸㠷㈲戴ㅥ㈰敤㤵愰愷㈲戴ㅥ㈰㉤㤸愰愱㠲㘴攱昵〰㘹搳〴㍤ㄹ愱昵〰㘹攵〴㍤ㄱ愱昵〰㘹昷〴㝤㍡㐲敢〱㝥㍢㐶㡦㐷㘸ㄹ㘰㍦㡤㠴㌰搸㥦愱㘰晣㌹挱㕦〰ㄴ㜳㘴捣㙤㑢〸昹户㑤㕦昳晢攸慡挸昶㝣㠶昱㕡㔴攰㡤㈲捦换㑣㍥ㅤつ昹㐱㈰ち搹扣㝡㌱慥㌸ㄹ㔵㥣㤴ち愵㕥㡡㉢ㅥ㡣㉡㑥〱㘱晣ㄵ㠰㈲敦㜳㑥挶㕦昳㡥㉣㉦㉦晣㐱㔴㤰ㄷ㜲つ攴㠵昷㌷扤㤰敢㈲ㄵ㈷㥡㕥挸戵㤲㡡晢㤲㉦晣㍢㍥昴晢〴昸㌵昸㘹晤慦〱㈳敢晤〶ち扤ㅤ㝤ㅣㅢ㕤愸散㔵㔵㝡愲晣挴ㄳ㙦昷㜵づㅣ敥㝣散愷㝢㥥㝢敢㙦㝦昴散㥢㡦㥦晣昱㑦㥥㝦晥捤㝦㝤昶昵㥦㝣㙦昱攴て㕥㝥昹㉦ㅦ㝡攱昵ㅦ敤戵㕦捣扥昲昶昴㡢㑦つ㕦㝥敡㐹晢挲㕤㤳㑦㝤收搲㈳挳戳搷つ㜶㜴㜴㜵摤扥敦㙦㙥戸愳晦㤹㈷㕦㔵慦晤昳㐱㑦挹㜴昱㠲挶㘱㜰摡㌲㡣扦㐷〱挳攰㠸㍦搰㘱㜰扡戲㔰㐷愳㠵ㅡ〵愲㠰㙤〰〷㈰ㄵ㜷㌷㔶㜴晦てㅣㄵ㝥㘰</t>
  </si>
  <si>
    <t>Decisioneering:7.0.0.0</t>
  </si>
  <si>
    <t>a1907939-d7d0-49bd-a954-bb7ba5b6a7dd</t>
  </si>
  <si>
    <t>CB_Block_7.0.0.0:1</t>
  </si>
  <si>
    <t>㜸〱敤㕣㕢㙣ㅣ搷㜹摥戳攴㉥㜷㤶愴㐸㡢戲㘴㈹㡥捤挴㜶㝣愱㑡㡢戲㘵搹愹ㄵ㤵ㄷ㔱愲㑤㠹戴㐸挹づ攲㤴ㅥ敥捥㤰㈳敤捣搲㌳㐳㑡㜴㡣摡戹㌶㤷戶㙥㥣昶挱慤〳㕦搲ㄶ㈸搰ㄶ攸㐳㡤愴㑤摢ㄸ㘸㥢愲戵搱㍥愴て〵晡攰〶㐱晢搰愲㄰㔰ㄴ昵㐳〰昷晢晥㌳戳㍢扢攴づ改戵摤搲〵㐷摥㥦㘷晥㜳捥捣㌹攷扦㥥晦㍦攳㡣捡㘴㌲敦攰攲㕦㕥㥤㉣摣㌸户ㅥ㠴㤶㍢㍣㕥慤㔴慣㔲攸㔴扤㘰㜸搴昷捤昵㘹㈷〸㍢搰㈰扦攰愰㍥挸㉤〴捥㔳㔶㘱㘱捤昲〳㌴捡㘵㌲㠵㠲㤱㐵㍤ㅦ挲㕦㝦㝣㘳戰㔷㑦㈷挰晣昸搸捣攲㈵㍣㜵㉥慣晡搶攱挱㡢扡敦㠹㤱㤱攱㤱攱㝢㡦㡦摣㌷㝣攴昰攰昸㙡㈵㕣昵慤ㄳ㥥戵ㅡ晡㘶攵昰攰散敡㘲挵㈹㍤㙣慤捦㔷㉦㕢摥〹㙢昱挸㍤㡢收扤昷㡦摣㝢散㤸晤挰〳昷昷攰搵㤹㜳攳㘳戳扥㘵〷敦搳㌳㜳ㅣ昲扤ㄳ㔶挹攱摣㉣换㜷扣愵攱昱㌱晣㤷ㄸ㍦敥㡥て捦㉤㕢㔶挸㔷㕢扥攵㤵慣挰㐰挷㙥㜷㌴〸㔶摤ㄵ㉥㥥攱㑥㘲慡㈵㌳〸㜳敥戸㔵愹ㄸ㙥晣搴㠲㍢㠳戵慢㤸敢㍤敥㥣攵〵㑥攸慣㌹攱㝡摥㥤挷㠳捡扤敥㠵挰㍡㙦㝡㑢搶㌹搳戵㜲敥改㔵愷摣愹慦㑣挷敤昱㈳㤲〳㤳改て㡦〶敥昸戲改换㠸〲㉥㑣㑡摢㐹扦搴搸昶㤶搶捦攵搰攵つ㝣收㙤慤摢愱收愲改搷㕡づ戵㙥ㄹ㑤扥㜱〴㜷户㙥㥦㔸愳挶㍥㜷戶敥㈳㑢搹搸㕡㜵㐷晣㉤㉢㡡挹ㄸ㜹㠲㉥㠲〲〱〹㘸ㄴ〹扡〹㝡〰㔴攷㝦㐲㑡㤲ㅤ㔹㤵㕤㌰戳ぢ㡢搹㠵㔲㜶愱㥣㕤戰戲ぢ㜶㜶㘱㈹扢戰㥣㕤㜰戲ぢ㤷戲ぢ㤷搱㈶扥ち㕤㕤搹攸晡㘳㌷昳搴ㄷ慤愷挶㥦扢昵扦㑡攷㝥昲摦て昵散㐱愳㐷愲㐱㑤昸收ㄵ戰㕡㥤㡢㡦づㅦ攱扦慤愵〲㐲㘱ㅦ戳㡦摢㈳㈳攵㘳㐷捣㝢捣ㅣ愷㤵㐲晣〶㐶改㐷摢ㅥ晢㔱挷㉢㔷慦〸敤㙥ㅣ㌳〳慢扥㜰㐳㔱摤㔸㜵搵㉢〷ㅦ搹扣㜲㉥㌴㐳敢㔰㜳㕤晤㈱ㅢ扡捤㐱慣慣㐰摥㜷㔳㜳户㡢㘶㘵搵ㅡ扤敡攸敡㡦㌶㔵扢戳㝥㜵戱㜵敤愴㙦㍤㔹慢摤㌰愲㔱㈸戵㌵㜹昶㠶㔹敡㉡㍤慥挱昱攵㙡㘰㜹㌲扣㈱㜷搶㈹㕤戶晣㌹㡢㉡搱㉡换㔴慦㘷㔵㈴昵㐳㌳ㅥ㈶ち㘹㉤㝦㍣㠹戵㑦㕤つ㈱捣㔶ㄹ攳㕤戱晣㜰㝤摥㕣慣㔸晢ㅢ㥡攸㜷愲攲㘰〳㝡戲㕡㕡つ挶慢㕥攸㔷㉢㡤㌵愳攵㌵ㄳ㥡愶㝣戶㕡戶㍡㍢㌳愲ㄴ愰㜰㍢㍡㤴捡摣搵㕡ㄶ㠴㄰〹ㄲ㔳㤰㙦㘸㘴扢攱昳㤸ㅤ㘶㔱戱挸㤳搹㕢户㜸ㄸ挷㉢㍡㈶㐵〲ㄳ㜳愲晤攰㑢敦搸攲戱㌵捡㝤戰㡤戳搹㠱㘸昶愷搶㉣㉦㍣㘳㝡攵㡡攵愷㕡㍦挵ㄱㄹ㝤〰戹㙢㔰〸㉤㔷㡦愶㑥㕤㔵敢戹㉢㑥㌹㕣捥㉦㕢捥搲㜲〸ㅣ㉣㘴愱挰愵摤㜰ㄹ搷〱㘵散㈵ㄸ〰㈸ㄶ㌳昹㝤㙣㤴㉦攲捡攴愸㥤㔲㘴戹㐱㤱戳㕦㠳㉣昷搸㤳㑥㈵戴戴㔲敥戳㐱ㄱ㙤搵㠴㝣扤㘴㔱摦㉣㘹㠳戱捦ㅥ〷㤷㥡㡥ㄷ慥搷攵㜶㠳㤴㘸㈶摡搵〵㍢㑥ㄷ㔰ㄵ㌴敡㠳ㄴ㔹〳搳㌴㘹㠳昴挶〹㈶愲ㄸ愴㔸㜶㍣戹㤱挹搸㍥㐵㐷愰㝤㤲〹搹晡㐸㙢ㅤ㐱㘶摦挸愴散搴㔲ㅥ㜷戵搹㘶扥扣搶㘶搷㘳攱㡣晤〴〷〸㙥㈰㌸〸愰晥〵ㅡ㡥㕡づ攵挶换昸〸敥㡤ㅢ〹㍥ち〰晤㘴㔰攷㐴慡㡡㍥搴㜶晣㐸戶敢㠵㥦㉣㑥戱㔶㐵昴㡣㙢㝥㘶慦㉢㠴㡥扣捥㥤㘱㙢㍢挵挶㝥愲㌵㙦㈶愷㐳㡥㑣㘹㥡㥣敢ㄶ㑤㤳ぢ挱愶㙤摡慤㥢搱搵ㄸ㈴昸ㄸ㐰搱昸㌸㈱㡣ぢㅤ摥敤㜹昴㜴㈹㍦ㄴ㙥㤱㜶㠶摡㌴昰ㄱ㈳㜳ぢ㤰愲攴㌶㙣㕦㜶㝤㘸扡㠳㐳昶㠷摥㠷㍥摣㕡扥㈳愲㌷搹捤㕤扢挳㜸搱扢昴愲㙦㠱㜸愹㝦㙡㘹㘳㙥㐳戵昱〹㠲摢〱㥡㙣っ㜷摦敦㌶㔲㈰㙥戱㥢愰摣㕥㐶㕤挴换㥤㕦㕦戱挴〲昵搸昳愶扦㘴㠵㠸㘰㑣㑤挰ㄷ慥晡扥㔵挱愶戶㉣〸敥㕦づ㌴㈲㠳㐹扦敡ㄲ扦敢㈳〷ㅦち挳搰搹㤹敤挸㌴昹挸㈹扥㘶㈲收㤴攰ㅣ摡攰㝢㕡㉢㠹㐴愷㐶昶㘲扦昴晤攵慥㈶㘹㐳㤳摣㠹㘵㌵敥〲㠰㤶㔰晦搰㔲愳ㅣ㘶戳㥦㤱㘶㡤ㅥ㉢㈳㝣㈹扢㤳愶ㄸ攲〶㍤搲慤〳戶㘳㠸ㅦ〴扤敥㥣攳搶㤴㐵户㍢㙢昹㈵挴ㄶ㥣㡡㔵搴㘱㔹慡㥡㕤㕤昱㈱搱ㄵㅤㅤㅢ昶搳㈹昱㌵攱㤳㈶㉤㤱㉡敤愹㤵㈹㝢昱㍡㔳㌱っ㐹愵㤲ㄲㅡ慡㘹㈰㜲ㅥ摢敥慡㤸㌶㔴捣摤㔸㌸攳〸挱〸挱㔱㠰摣㥢搰㌴摢㕤㜸愶挳扡搶ㄸ搲㕥㔸挸ㄴ㐸〶〹ㄱ扥搱㔲㔹ㅤ攳㙢敥㈳㌸づ搰攴晥㌰〰㤹挲㠸㐲昲〴㈳㑡ㅡ挳扥攸㔸㔷挸〳㝢㙣㈴㤶挶㔷㠳戰敡㌲戳搴㙢㑦㔴捦㔵挳〹㈷㔸㐱㈶㙡挰㡥ち㡦㉥㕢ㅥ戸换㠷敦搳㠴慢慥慣㔸㘵挳㥥慢慥㐲戵㑤㑤散㠴㡤㌹㤶〳扥愴散捤戳ち㔷㝢晢㘳㍣㐲㘱愵㈵摥捡㘸散戶愲摦摣昴昵搵㔷㜴摥〹㉢㔶户慤㠵㡥攵㠲㡤㔵㐴收愰摣㘵捦㉦晢㤶㌵搱㙢㥦昶㥤㜲挵昱㉣ㄲ〳㍥㈶㤳㜵搳搶ㄲ戲〴戳㔵收〰慢㕥慦㍤敦㥢㕥戰㘲㌲愱戸扥户攱㑥搲㈲㌹㝢捣昱〲扣㐶愸挸㜲㥦㍤户㕣扤㠲㡣敤慡敢㥤㌶㔷㠲ㅤ㐱ㄵ㌲扤扥㠴㌴㉡慢戲㔹㔵挸ㄶ摡愵て㌷攴㤹っ㘵慦㤳㐰㘸㤵挹㌱㘶㥥㘲扤改搷㐷㌹ㅡ晡改ㅣ㔳て戲㐷㌵㘴㐷慡ㄶ愶愴ㅡて戰捦㈷〱ㅥ㍡㝤㘱慡㥥㤹㝢㑦㌹敢ㅣ愳晣㈹㍡㕥搸愲㤶〸㘱㡣㙥㡦㘶ㄵ攲挸㌹㤰㐰㔰㥣㜷捤散㔷戴愵つ戹㙦㑦扤㌸㠹㑣㔲㡦㍤㙤㉥㕡ㄵ攴愳㕤㌳摣愳㙦攸挶扡㘶㈵㠸敡挶慢慥㙢㤲戵挸㤶㜳㈵㤳ㅣ㍣扡ㅡ㔶捦㍡㥥㘱〳〸晦㐵㈸昳㉡㔰收㔵㐱昵搸攷㤹ㅡ㤴㌲㥦㔵㕤㌲㝤㈷㕣㜶㥤㔲㠱㌷㑣摦敤〸㥥㠴㤰㔳昳挶㔷慣㌳〶㥢扣昹ぢ㜰搹㠲㘱㤰㝢ㄸ㝡㤴㑢㐷昲㠳㜳戳㉡㡦㝦慡捤挰ㄲㄴ㡣㐴㑡㡤〷昱戴㥣㥣㡥㠰捡㤱敢㕡㝣〶攳摡㌳挰㘸㈵㐴慡愷戰〸愲㠲〹㈵捦㄰㜷摥扥攰㌹㈱愸㐷㡡㑤㍡攱㐴〰㤲〳愰㈸摢摢㐳㐲搵㐴愷愱㥡㔵戸㜹㘳㔵㠳㤹戸㘹㘳㝤搲㙥摣扡㐹戵戶㈸〹㐳戲㔵㈳戱㉣㥢㡣㜱㈷㤹ㅡ㈵㠶㍢戶㌶㉡㉤㙣㕡㕦㜷㙡㤱昷㘰㤸㠴㘷㌲挶愷㠴㔱㤰攸㡤㙣ㄴ㘳昶改散㤱挸搸搰〷㈸搲㑥㘹㕣㙦㤴ㄲ㥣挲戱㤳戲㔵㡣敥㈰摦㝢愲攲捣㙡搸㔰㘳㕥ㅤ㠸㙡㐶㉢㤵ㄹて㕥㐲挹昴换㍢㐴愴㌱㌷㙤㘱㐴㍡摢戵晥㝡㜹ㄳ㠲ㄸ㠹㈱搳㈲㈹㜱㘰㠸㈱㠴㉢㤱㔱愵㜷搶换愵慥愱ぢ扣㍢㙢㤹㥥㔰㘰㉥㉣㑦㔸㙢攲㠶搵㍤昹〱改㔰摢㉤㡡ㅥ㌵散搱挵〰㈶㍤愴ㅥ㡦㑡㈲攰㠶㝤㥥㘱㈹ㅣ㘲㠰摡㡤㑡戳愵㄰愹摤摡〳戸㌳搸㌹搴挱㡡攸搴〹扤㌳㙡搰㝣ち攳㌶㑥㠲戲搳㈶㐵愱㐸㙤戹晥攳愴晡㡤ㄷ㜸晤敥挹㑣㕣㠸㠴㠸改慥ㄴ敦〱挴㑤㘶㈶㈹㐵〳㜱挲㕣㙢㌶㔱㕡㍤㌱㡥㉥㐶㉦㕤㍥㍦挴㈹ㅥ收戲晡㈸㌶ㄵ㥣㜳ぢㅤ㔸搳捡晡ㅥ㝢捡㉢㔵㔶换㤶㤸攲㔸㔷㡢㐵摥ㄱ昴㤲㈳㠰㕡㥡㔲搶㈵㕡㤴㈹㙣愵㌸㘵ㄲ愹㝤扦摢㌸㠹敥愲攴昰っ㙤晡㤸㠰㑣〹换㐹㐲㙣挳㌹〵晡㠷㝢敢〷ㄸ攴昰ㅣ㔴摡〶ㄴ㜵搹㌴捥攳搵戲挸㈲㙤㠹㘶搳搵改㉡㝤昶〴敡㡣愳㔱㍢㠲㐶㤸愷㔶㜸昹㍣㥣㤱㌶愵㠳て挹㕣㡢戲扢搷㥥㤱摢捣㌵㤰㐲㈸愰㤸攳攵㉥㈸㠳㔵㠵㈰搱攱捥搶扤㙥挵散㉦㍤㙦㘳ㄴ㐰㌱つ㑣㠷ㄶ㉤戵㠳㌳㡥昲搶づ捥捤㘸㤵㤲㈱㑤㈶㔳㤹愳ㅣ㐰挰ㅥ㐴㠳㌴㜱㈳㍤㕦㠵ㄱち昷挹挱戰昸㙣攲㤰㡢㉤㔰搵摦摦㠴㥣㌵㐳ㅣ㝦昱づ㌶愱㐷换㘵扡扢㠸捦敤〸慡攲攸㠶㜶㐷昷㌵ㅤ捡㤲㌹搱扦扢愵愹㈲㍡㉣㜸㜴㘲昸㡣ㄹ㤶㤶攷挲㜵㝤㜰慢㕤㤶挸㝤ㅦ昱㠸㑤摦㑥㥦戹搳攳㐱搴㌵慥㝤昱戲㔷扤攲挹戸㜲〱㑦晤㠱㐳㜰㠴戲㡢㠳㉣㘶摥挱㍦戹戲㤹摣㥦攰㠹摢ㄹ㌶ㅦ㔰て㤰昰㌹㜲ㄵ㡤㐹晣㘵㤲㝡㄰㝦㔳㜸〵晥㝢敤攴〰㜹㘵㕦ㄳ慦㠸㌲搸㘵ㄶ㙦改㝤㘳ㄶ昵㍤㤰㤶っ〳㠲挷㠷㐴戲ㄹ昵㕤摣㤰攸愰〱〸㘷㑣ㄱ㠲㝣ㅦ挳摦ㄴ昲㠹㐲㡦㡥㝡昰㘰挸晦ㅦ㑡挵㔲扤愹㔸晤㉦〸戵㝡つ挴㄰㌲㠱㈶㌵戹㔴㝦搴㐸愶㘹㑤㈶挵㈳㈱㈲换㘷愳〲㙦㜲㑣搵扥慢愴㌸攷戵扢ㄹ晤挰て晦晥ㅦ㙥㐶㘷㐰㘱㕥攲慦㈱敤㜶ㅢ捡㌵㜷愱㘳㠳扢挰㐴扥戸ぢ戳散挳㡣扥㜶ㄷ愲㜸挸㜹㈰戶㜶ㄷ㤸攷㑢㜱ちㄳ㘹搷㐴㠸㠳扢戱晤㉥㘳㘵㘷㜰〸搷ち㤰摢㠷〱ぢ挶ㄱ㥤㍡戰ㄱ㍤㙢晡愶㝢㔰昰愷㝤ぢ㠶捤㥦挷愹㙥改挲ㅥ㠷㌶慤㤱㑥㥢挴㉤攲㠸晢㙥㙣㘵㝢㘷搹㐱㈹㝤改㔰扥㉡愸晣㝢㠸㥡㈸敥㈱㌲㥦摢昷〷愷晦昹愹㉦㥤攴挹戵㠸㔷㜳㑣ㄵ户㤳扥愷㕦㠱〴㙦攲搰挸昵晣㐸攷㉣㍥㔷㜲㔶㉡搶㤸改㡢㐷ㄴㄸ㙥㕣搴㡣㤷㘰㑣捤㝣㍢挱摤挴ㄹ〸敤㙥づ㌷㠵㍥攵㈳㈷〹ㄷづ㈷〶㉥昱扤㌸㠵愸㕡ㅡ戳㌶㍤捦摣敦挳ㅣ扤换㠱㌴㝡㡣摣㠱昲㔲敡昷㘲㝢愷ㄱ㤹捣㌱㔸㌴扤慤㔴㍣〲㄰㙢㈹攴㈲挸㈱挹㑤つて〷㠸㤶扡㠰㐲敥㙥㠰㤴㉣㕢㜳扡㤷戱㠱㕤㈵㘰搵づ〰戶昹㐱ぢ㔶ㄱ㔴㡣攳昲敤敥㙥ㄹち㠸㑤ㄳ搳戶攲搳㕣㐴㐱㌶㌲㐴㡣挴搸㐷㔱㠸慦摣㔱㤴戶ㅤ㥡攲㑢㝡㕤㥤㠴搳㠲㥤㜳ㄹ㜷㉢扡愷扣㔵㥣〲㠱㥤挹㡢挱昰昶ㄲ㡤捤愹攴敢㜴搳愲㐶ㄱ昶改㘲慤㔳㜷㔴〵㥢攵ㅤ挴づㄵ㠹㐰㝥㌵挴晡愱晡愳慦㙦慥愱㡤昳扡㌰㐱晥攰㝦摤㤴㈲搸㜸㉢㈵〶ㅡ㜶㕢慤ち晡愸昸㘳攸挲㐹㘷㤴㔱㉦捡扤㘲扥㍡㤶慣㡥散〶晢捦㑣戶㐸搶愷搹㥢㈹敤〶晢晦ㄹ㈰戶戴晦敡〱昶挵捦㜸㍣㉡㠸㜳捡㕣捡㤶改ㅢ慥〸愲摣㐸攴挸㈶搹㤰㈲搳摦扡㌴㠷て㔹㜵戵㘸㜰挴挰㍡㥢㡦㐹搴晡搲户敤㙥愹〰㤹㈷捡㝤〷㉡愸㘵晦㐶扤ㄵ敦㜴昳㍦㡦㡥晢捥㍡㈵扦ㅡ㔴敤㜰㜰づ〹攰㐱㝥㠷㘶挳攷ㄹ㔵慦㌴㉢戵㕢戰ㄲ㍤㑦愰捦戹ㄹ㈸散㜳㔶昸㝥攵㈵㤹㘵搸㕥㔶㠳摦㈴昵㈷㔲㑤戴づ挱㜵昶㈳慢㘶〵㥦戱捥㈰敥ㄹㄲ戵㈳㡣㥤㡥㍥㌷㥦搶攰搲攱扣搶挳㠸つ㔹㤵㘱㈴捡㘴ち㥦昹㉣搷戵㜹つㅡ摢㐶㜳ぢ搸戲扤昸㕢㌱昷ㄲ㘸扡扤户㌴戲っ摦挹慦㤳㡢挶㈲㈱㌶搷㈷昱㜷晢挱㕡㍥㙤〰㝣ㅥ㝤摣捤愰搸㔰〵愱戴㙤㘴挲㑢攸慡㐶〹昰㌳捡㔱㠱㌷㡡ㄱ㍦㡡愲晡㑤㑣㡢〲㠰㌲昶㠰〰慤戹晡〵㌴搳ㄱ〴㌶挶㐵慥㔶㤳㈸挸昳㤷㔱㈰㤳昱愷ㄸ㐸㄰慣㤳挴㜲摦㉡搸㑢〹㙣㍦㌷慦㤴㜸攳㌲㐰㙦㠷攲㘶㠵㝣㕤㔴扦㠶㌷扥㠴㥦㕥㍦㤷㌸㙣㕥㘴㔳㠲戲㤱戴〵㡡㥢ㄲ㤹搱㌷搱愱㌶愳ㄵ㘰㕢捦攸㌹㌴摤㌸㈳扡ㄳ㌲捡攴昳晢㘳㜳㘴〴㝣㜵㐸戰㑡戰〶搰ㅦ户散愳愲攵㕣昲㍡㜱昱㍤搲ㅡ搷摦㐷㝦摦㍡昹收ㅢ扣晥晤愴ㄲ搵㡡慡挶㔹㔰戵捡㉣扥㥡㥣挵㍡戰慤㘷昱㤵捤㘶搱晦㌸晡挸慡㝥づ〵慣㉡戹㑦㘶昵㌴ち㕣㔰晥㔴㈹挶挶㌳挰㝤愶㥦慣㈲㝤㝦〱㠵摥㡥㝥㤲㤶㜱ㅥ攳ㄹ㠲㘷〹㍥㑦昰〵㠲㉦ㄲ㝣㠹攰换〰挵㝥㔲㕣ㅡ㝦㠵戸㕦㈴昸㉡挱搷〸扥㑥昰つ㠲㕦〲㈸昶㤳ㄱ愴昱㉦ㄳ昷㉢〴捦ㄱ晣㉡挱㌷〹㥥㈷昸ㄶ㐰㌱㐷晥昸搹搶㘶㤲㕥㜰晣㝤㉦㌲ㅥつㅦ昲㥥挲㠷戹敢㔹昴敦挰晦㤷㈰㈷㌶扤㌳晢挹昶㥥ㄵ晢搵㌴挹戹ちㄶ晦㍤㍣㠷ㄴ愹〷㔲昹挴㐳昸ㄵ㤰㔹㈱户ぢ扤㝥ㅤ㠵㤸㕥㌹㌲㕦捡攷㕡攲攵昲㘸㉢搷㌴慦挳敢㜹敤摢ㄴ摣㈸慥扥㈳㌴㍣愶挴敦㥦㕢ㅡ收㝣㥢㘷㌶搴愵㔸ㄸ捥㥣㠹愲㥡㤹㙣㤴㐵㠴㌰敡㘴〹㠵㤷ぢ愹㥣戸昱ㅦ扥㔶て戶愱〲ㄷ㈴㔶㌷愶㤰㑢攳攵戸昱㔱㝣㘷㈷㙤昰㘴㝤扤ㄵ㌷愶㌲㤰挶㑢㜱攳㝦㍢㝡戰搶㌸㤶㝤晤攴ㅣ〵㌳㘵挷㈲㝢戸挴㌷昷㝤㘸㥥戳改〵㜵摢ㅡ㑤㐶㤴挳〰ㄵ昱㠳㝡㜰扣挷挷㔷敦搳㌸慤㠶㐳㍤㌰㤵晡㝦㝥㌱㠵㔳㙣ㄳ㘶㘸攲愳昶㌵ㅣㅦ昰つ戹㘳攷扣㍤攳〳搱㘵㑦〵搸ㄹ㤷㜷ㄴ㡢挰愹敢搴敢扢㐵㥡㈵㘵〳㔰㕦㡦㌸敤㤹攵愹愰昶㕣〰㐹㤵㜵㉡㉢愶㙣收搹㍡捦ㄸ㉦㠲㌸㌰㑤㠰㉣ㄸ摦〶搴愹㌵㥥㍦捦昴㔳攷㡡㐲㝤㠹ㄵ㉦ㄳ扣〲㔰㔴㔴戰攴㠳晣慢〰㝤昱晦㝡㘴㜰㑤愲㕥㔹昵搹昸㘵㐹㌶㌲㝥㡢ㅤ㝥ㅢ愰〳㠱㜸ㄵ㌱㘱搱昸ㅤ㘰ㄲ㉦㔵㔴搶㔴㤹敡㌱㍣㠵㝡㡡㕡愴愸㥥㡤搱㡦㐶㘸㙥〴㡡敡昳㌱晡㘲㠴摥㉦攸㉦挴攸ぢㄱ晡㠰愰愹昴攵搹昳ㄱ晡づ㐱搳っ〸㝡㉥㐲摦㈹攸㉦挷攸昳ㄱ㥡挶慦㤰〷挰昵昶㍢㡡㤶㐲扡㍤ㄲ搵敢㤱搲㜶〸㝡㌶㐲敢㤱搲㥡〸㝡㈶㐲敢㤱搲扥〸晡㕣㠴搶㈳愵挵ㄱ昴搹〸慤㐷晡㡤ㄸ㍤ㅤ愱昵㐸㘹㤵愴昵挳ㄱ㥡㈳㉤㉡㕡㈷㐱㍦ㄴ愱昵〰㘹慦〴㍤ㄵ愱昵〰㘹挱〴つㄵ㈴ぢ慦〷㐸㥢㈶攸搳ㄱ㕡て㤰㔶㑥搰㤳ㄱ㕡て㤰㜶㑦搰愷㈲戴ㅥ攰户㘲昴㐴㠴㤶〱昶搳㐸〸㠳晤㈹ち挶㥦ㄱ晣㌹㐰㌱㐷挶摣戶㠴㤰㝦摢昴㌵㝦㠰慥㡡㙣捦㘷ㄸ慦㐷〵摥㈸昲扣捣攴㔳搱㤰ㅦ〴愲㤰捤慢㤷攳㡡ㄳ㔱挵〹愹㔰敡㤵戸攲挱愸攲㈴㄰挶㕦〲㈸昲㍥攷㘴晣ㄵ敦挸昲昲挲ㅦ㐶〵㜹㈱搷㐰㕥㜸㝦搳ぢ戹㉥㔲㜱扣改㠵㕣㉢愹戸㉦昹挲扦攵㐳㝦㐰㠰㕦㠳㥦搶晦㍡㌰戲摥㙦愲搰摢搱挷戱搱㠵捡㕥㔵愵㈷捡㑦㍣昱㜶㕦攷攰愱捥挷㝥慥攷㠵户晥收挷捦晦攸昱ㄳ晦晡搳ㄷ㕦晣搱㑦㥥㝦攳愷摦㕦㍣昱挳㔷㕦晤㡢㠷㕥㝡攳挷㝢敤㤷戳慦扤㍤晤昲搳㈳㤷㥦㝥搲扥㜰搷改愷㍦㝤改㤱㤱搹敢㠶㍡㍡扡扡㙥ㅦ昸敢ㅢ敥攸㝦昶挹敦慡搷晦昱㠰愷㘴扡㜸㐱攳㌰㌸㙤ㄹ挶摦愱㠰㘱㜰挴ㅦ攸㌰㌸㕤㔹愸㈳搱㐲㡤〱㔱挰㌶㠰〳㤰㡡扢ㅢ㉢扡晦〷㘹㤵㝣敦</t>
  </si>
  <si>
    <t>σ</t>
  </si>
  <si>
    <t>ρ</t>
  </si>
  <si>
    <t>σ*ρ*σ</t>
  </si>
  <si>
    <t>Sum σ*ρ*σ</t>
  </si>
  <si>
    <t>Sum</t>
  </si>
  <si>
    <t>Square root</t>
  </si>
  <si>
    <r>
      <t xml:space="preserve">This is the portfolio </t>
    </r>
    <r>
      <rPr>
        <sz val="11"/>
        <color theme="1"/>
        <rFont val="Calibri"/>
        <family val="2"/>
      </rPr>
      <t>σ</t>
    </r>
  </si>
  <si>
    <t>㜸〱敤㕢㜹㤴㘴㔵㜹慦㕢㕤昵扡㙥昵㔶㌳〳㉡㡢㘳㠳〳〸㍤㌶㕤摤搵ㅢ㌸㘷愶愷㝢㤶挶㥥戵㝢㐰愳㥣收㔵扤昷愶㡢愹㘵愸㝡㍤搳慤〴㌹㌱㉡攲ㄲㅣ㍤ち挶〸㈲㠲㄰㐴愲㔱ㄶ㈱㈲㑥㐴つ㐴㤳㐳愲㘶㌱㡡ぢ㥥戸〴晦挸㌹挶㘳㈴扦摦昷摥慢慥慤㝢ㄶ挷㤳昹挳搷㕤㕦摤晢摤敦㙥摦晤敥扤扦晢扤㕢㈱ㄵち㠵㕥挴挳㙦㍥ㄱ〶捥㥤㕥㉣扢㜶扥㜷扣㤸换搹ㄹ㌷㕢㉣㤴㝢挷㑡㈵㜳㜱㉡㕢㜶㕢㈰㘰捣㘶㤱㕥㡥捥㤶戳㙦戲㘳戳㠷散㔲ㄹ㐲搱㔰㈸ㄶ搳㘱㤶攲㝦ㄲ㐱㐴㌳㤷㈶㕢㐳㉡愴つ㤰昶㔶㤰㤹昱捤扢搲搷愲㤲㘹户㔸戲搷㜷㕦改ㄵ戵㈱㤹散㑤昶愶㠶㤳㐳扤㝤敢扢挷攷㜳敥㝣挹摥㔰戰攷摤㤲㤹㕢摦扤㝢㍥㥤换㘶㕥㙢㉦捥ㄴて搸㠵つ㜶扡㙦㈰㙤愶㐶㤲愹挱㐱㘷㜴㜴愴㍤㠶㤲㜷㡥㙦摥㕤戲㥤昲愹㉡㔳戳捣㕤攳㥢㝢㜷摡敥愹㉡㌳㡥㌲㔱攴㐴㌱㙦㘶ぢ愷愸搰㈸㔵㍤㌸㘱㘷戲ㅣㄳ摢㉥㘵ぢ晢㝢搱散ㅡ㐵㈳㌶摣㍢㔶㉥捦攷て㜲㜸挷敤㕣㙥慦敤㔰㙤㍡㍦㔱㜶㜷㥢愵㝣戹㍤㑦晤搹㈵扢㤰戱换㥤昹㉤ぢㄹ㍢攷ぢ㤶㘳昹㉢捤搲㑥㌳㙦㐷ㄸ攸捡㝢㘳㌸㘹搹〵㌷敢㉥㜶攴昷㤵敤扤㘶㘱扦㑤㤱㘸㝥摢㝣搶㔲㤱〸晥㐳㉤ㄷ㌵㙢㤹っㄴ摡㤳ㅦ㥦㌳㑢慥挴搸㤶㘴㌳搹㉡㜳㤱㕥搴戴㡢㈶搵㕤㤷㡢㘳㌶㥤捤扦搶㉥ㄵ散ㅣ㉢攱㐸昶搴〹㠹㠲扣㜱愸㘸㉡攸づ㐷㐹戵昹㜳㠲㝤㘱㉤㐶ㅢ挸换㜷ㄶ㑢㜹ㄸ攴づ摢㉣㙣攸敢敤敢㕦㍦敤㕡ㄳ昶㈱㠶晢〶㜴㍢㐴㜴〷㠵㍢㐱摡㌶㡣慦ㅢ戸昰晣敥昳㉦ㅣㅢ搴㕤㑣㑡㠰愸挸㝦㘱晡㔵㤷捥㠲挳戳㘶㜸㌶ㅤ㥥捤㠴㘷慤昰慣ㅤ㥥㜵挲戳晢挳戳㜳攱搹㙣㜸昶摡昰散〱挸〴㑦慣戵㌵散㍦ぢ㜳摦㍤晡捣搷扦戱昳㤱戳ㅥ摥㝤摦昳扦㜸㥤攲㡣㤳〹扢ㅡ㠱戵㜵慤ㅤ愸㘹敥愰㕥〳ㄹ㝤〶㠸㜱㈶㐸㔵㜳㔳晡㈵㑣㝡㈹㠸㔲㍦㐱㜳搹攴挴晥㝦㌹昴搷㉦ㅥ搹㜲昳㈷㙥ㅡ扦愴戰攳㙥挵㠹㉤㜵㥤㠵㐰㝤㕤挹挱㙡搵っ改戳㔹攰㌹㈰挶戹㈰㔵㜵つ改㤷㌳㘹㉤㠸㔲摦昷敢㝡散搲㌶扤昹㠵攴搶昷ㄴ㜷㍤晥ㅦ㍦㝢敢㥦㐴戹㝥っ㌴ㅢ挲㝡敢搸㡡㔵㈵㘳㤶㕤摦㜰㌹㜲愷搶慥㡦㙤搶㕢㑢㤹摦扦㔹愳㤲㔳㘲搶扡ㅢㅡ搲攷㠱ㄸ攷㠳挴㘷㡡慥㤹㉢㜷㜷㙦㤹搲慦㘴捡㍡㄰愵晥搵ㅦ㤷昵㝦晣㥡昷扤敦㤶扤慦晤㕣㈲㤷敡ㅣ㜸攴捣昶ぢ㤱扣挷㥦㈹ㄳ㈵昳㌰搶㥥愵㘵慤扦ㄷ搳攲㜸搶㜳㉣攷捥愰㌳散㈴㤳搶㘰㥦㌹㘰㐶㌹㤱㡥㜷攱攰愴㙡㜷慥捡ㄶ慣攲㘱㔹㐹捥摤㙣㤶敤愵ㄱ攸昱搳㌶ㄷ攷ぢ㔶昹㥣收㠹搳慥改摡㘷搷愷㉤ㄵ搲㤰㙤ㅡ敢慣㕤㤶晡搶搶㘷扢搲捣捤摢㘳ぢ㔹㉦昹攵㜵挹㔸㘵㡢改攵㔳户㤶散敢㉡愹つ㉤ㅡ挳敥㝣㐸捡㙥攸愵㤷攴戵慢㝢㝣慥㔸戶ぢ搲扣㥥晣敥㙣收㠰㕤㥡戶戹户摢㤶㜴昵㑣㈶昹㑢㝤捦慥〲㍡㡡挵摢㍡扦㥡敢㙣㔹㜰敤㠲㘵㕢㘸敦㐱扢攴㉥捥㤸改㥣晤㤲ㅡㄱ慦㑥㈴㥣㔵挳摥㕡捣捣㤷挷㡢〵户㔴捣搵愶㡣㔹㠷㑣㙣㉦搶㡥愲㘵㘳㜷㠸昰〹愹㔰㑢㡢㔲愱㑢㥡捤㙦㤶㕢敥㤵㠱愸ㅡ㘲㙥ㄶ㉦慢㌵扢摥扤攸ㅤ㝡㤱戳㘹㤳攱㜵挷㈸㑣捡㘵㌱ㄷ㉦㉦㔸搵㈷〲㈱㑡扦㙡㜹㘹㘹㘳㘵攴㝥扦挲攱昰ㅡ扦昷㕢づ㘱ぢ摥㙥ㄶ慣㥣㕤㕡ㄱ挶㈹戶㐸㕦〴ㄲ晤㌶㘶昳戲摡攳づ愲ㄶ搴㘲昴㜰搶㜲攷㡣㌹㍢扢㝦捥〵て㔰㉦ㄶ愳㙡ㅢㅥ㝤㌱㔸晡ㄲ㤲ㅥ㤰㜸㍣㘴慣愷㤰ㄱ搷慦昶攲㔱敥㠹㈷扥戹ㄳ㑣㙡〱ㄳ㐰㝥攵㘸ㅥ㙢㝢戹愵愵㔹㉦户㥢攵㌹㤷收戹㘲㈲㌷〳摤㑢㜲㈹㐸㤴㕢昲㌱戱〳㠵㈲㠴㐸ㅤ昹〹摢㌱〱㑣㘵㜶㉢㌳㥡昷戰捥㠴㕤捥㘸㠲愲㐹捣㤵〵〳㈱㑣晥昶㍣慤摦㕥㜰㈷㑣搷㙣捤〳㕥㘱㤴㌴㠴㝡㈴㤷ㄷ㘲捥づ攱〵戹攳㝥っ㈵㈴㈴㔸㔵㑡㥢㌰扣㤲㌰㜱㌰㕦㐲㉤㍥㕤戹ㄳ㘸㍢㜷ち愳摥搰㙢㘱ㄲ搰㥢戵捤㉥捣㉣ㅥ戴换ㄴ㡦ㄹ㉢慡戲㝥㝡戱戰㕤㤹昴㍥㌷㥢㉢昷愲愵摢㑡挵昹㠳愷戲ㅣ㤶愵晢㐰㠲㈷晡つ㔸昱昱昷㠹挷㥣搶㐳ㅣ㥢搹搹㔰㡣愵㤱愳㠹搳㌴慤ㄵ㠵扤㠸㉦㜹㜴ち㕦昱㤵搲愲摣㜴㑥〴㔲ㄲ㉢戵攷愱愱㤹㤲㉤㈰㌹㈶ㄱ㘸扢㈳㝦㔵戱㜴㈰㕤㉣ㅥ愰㍤㜵㑡慣㍣㘷摢㉥㠱㘷㥢て戴〵㔰㉢搵搲㔲㠳ㅢ慢㄰㉡㈱慢㌱〲搲㌱㤶换㜵〷㈵㤶㡤㔱戰㕡〰㠱㡤换㄰㘸摤㌲搵扢㤰㉢㉦愸扦㐵㘷〹改㐶ㄷ㙦昹搸㌷扦昵昸攴扤㌳㕦㜸昳㈷㍥㝦捦扦慢愳㝥㐲〳慥㈴㔴ㄴ㜴扢〱〱昵㈴挴戸㠸㈰㕣晢攸㡤㠸敢㑤㈴㘳㈰㔸ち㐴戹㔸〹挶扤愸㈲摣攴㙡愰㈷㐸戶㠰㈸㘲㑤㠱挷㕢ㄱ〸ㅥ昵〸捡攷㄰换㌰ㄱ㥦㌶づ搳ㄵ攰挶昵ち㘹㡡〸㤶㐳愵愹ㅡ㑤㘵㘸㉡㐲㝤ㅡ〵㌷㔵挰〳㝥㐲〳搸㈵㝥ㄵ〵㑣㌳晦晤㄰㙢慥㠰㝤慣攳㑡㤲慢㐰慡ㄴ昰㝡㉦慡㠸㠱㐵〱㝦㐴愱㌷㠰㈸〲㘰㔱挰ㅢㄱ〸ㅥ昵㜱搴㔱㔱〰㐱㜳愳〲慥〱㌷慥㔷㐸㔳㠴搵捤ㄴ㜰摢㜲ち戸搵㑦㘸㐰攰摤㈸㘹〵㐸㔶〳㝡㌹挸㌵㤰慣摤搹㥡捤戹㜶㐹㜶摤㉥〷㕦摥㘹㔵攲ㅤ㐴ㅡ㈵㌳攳㥤〳捦㜰挶〱㌶㜰㍣㜶ㄷ㘵㐷ㄵ㤱〶戰攳㘱㠱㍦㐰扡搳づ搲〹愰慢㠱㜵㉢㐰㈶ㄸ㑤ㅤ愸㕢㔹戸捡㠸㠸㘶㥡㉥挰㘲㉦扤㈸戹搶挸㈸㕦扦㕢㠸て愰㈲㕦㙤㠴㤴敥㕢ㅥ敡搱搸ㅢ㡤㤴㤹㤶㠵㔵㝦〰愵捤㝣㡢ㅥ㈸捤㐲㜱晡㕡ㄲ扡㌹㜴㡥㈴て愲㡥昸换散ㄴ㈲晣㍣〴㜷挳捦㘵㐳㈸㔲收㈰挹㜵㈰㔵换㙣ㄹ㔱㠳㜸㌵㉥慢㐷㌷〱㑤㕣愹昳挰㤱㔵㜷ㅥ〱㝤〸愴晤㌰挸捥敤㜶づ㘷㥢㔳攵㌳㡣昲挸扣㌲ㅡ㠳改搰㌵昳㤲晣昴㘲㈱㌳㔷㉡ㄶ攰㔰㈵㐸ㅣ换挰改㔶㔶愶㤱㥦㉡㡥捦扢㐶㝥㝢ㄶ㕦敤昹扤昶㐱摢㜴挷㜱㜶〵〲㥤㠲㘳㐳昰攵愴戵昰晦㠹㍦挵摦ぢ户挰ㄲ〴㔵昵ㄳ搷㐳㠲扥㝡㝢㈷㡡㜰攰摡攲㔲愶摡つ〳㘷㠹搳㄰㘰㠶昴〲㕡㜷晢㉦敦扢晣㠲扦昸昴㡢晥昷㕢㘰㠴昲㘸㍡㐸ㅡ㌷攱㌷㠳ㅢ㕦㈹㑤搱㠷㔲搹㠴㡤ㅢㄱ㙢㠱ㄹ㜸㐸攴〶ㄴ摤ㄴ㠹晣戱㥦㔰敦㜲㠹昲〸㜷〲㐷攵㌶㠸㙢攷捡慣㝤㤸㔳愱搳㠱愷㜶㝣扥散ㄶ攵㈰搲攱㑣ㄴ㜷ㄶ摤㠹㙣昹㘰捥㕣㕣攳昸㠱慢收散〲摣〴㈵㜸ぢ敡㜸挵㠳〷㙤㑢㍢搳挵昹㔲挶㥥㥣㌸ㅤ摣〸攸ㅦ㤶ち昱㈰㠴ㄵ㥥㤳㍢ㄹ挳㥡ㄵ搶ㄱ㍣愱攸挵㈸戰晥㠰㔳戵㔷㉣挱ㄲづ㙡搷㤲㐶㘷戲㙥捥㙥㜳㈴㕤挲㌱〷㕡㠴敦挵㙡㜵㘶收〰晣㈷㍡㥣㙤愵慣㤵换ㄶ㙣づ〶愰づ摤摦㔳昶㝥昸㔹㜶ㄷ换㔹扡收㍢㥣㤹㤲㔹㈸ㅦ攴㤱㌱戳戸扡㈶㈶㜳㍦敡㙣捥ㄶ捡愸㐶㐶㤱攱㉥㘷㝡慥㜸ㄸ㉦㙦收昳㠵㙤收挱昲㘹㌱㉡㕣愶扤㐷㠶㐶㠵㔵㌸慣㘲攱搸挹㡥㡦昱愷㈸㙤㡤攷搱敥㠶㥤扡愵㙣㝡㥥ち㤳㑡晡㐱㈳㈴㌲㠶愱㈸扤ㄱ㉢㙣昷摣昴㝤敦ㄷ㍤㍢㙣㙢㡤㤷戸愹㤳愱昲㐶㡣ㅢ扤㝥ㅢ昳扣ㅤ攴㡡㙤晢㈶㤷㝣㥥扦搳㝢慣㈸晤㈷昵㉢㘹扤攵㔵㕣㑣㍣昸㜴㝡㈶㐴ㅥ㉤ち㌳ㄳ㤶挰㔸扤㔹挶ㅤ㤱愱㠵㜶㉥〵户挲㑢搱敥㑣㤹㘹㍢〷攷㑡摥㜴㍢扤〸愱て摥㜳㤴晤戴昱㘲㍥㙦搲攴㘸慥搳ㄹ㌳㘷挷㥣戱㜹户戸㈳㕢搰づ㠸搸愵捦㌲ㄷ挰㌲ㄷ㠴搵敥散愵搳㔵挲㉣慢戸摦㉣㘵摤戹㝣㌶ㄳ㘳㠴㡥搱搳挲㔶戱㝥搰敤ㄵ㍣挱㕡㔲扦㤳㝢㝢ㅡ㠶扢ㄷ愸㤵慡攳昰挳愲挳捡挰㥦㍡㐹㥦ㅣ㔶ㅥ搹㔴昴㑤㈸㉤㑡㥦ㄷ㤷㈲㜹㕥〸㕥搳扥昰ㄶ㜰㘴㜱㔲慦愶〰㍥晡㥤㝥㠰㤱〸扤㕡㉢㍡㙣攸晢㡡㑦ㄵ㑤㙢㉢づ㕡挵㔲慢晦摥㌵㠶愱攵㔲㔳㑡搰㠵㌶づ慦㉣扣扤㠷戲㤶㕤㡡㤱㌱つ㜴ㄲ愱昳捤昰挶㄰㍢㔷㑢㈸ㅡ㙤㡢㌵慢㙢㌲㈸㙢㥤敦㤸愸㝥㥤㍣搹㔰晥捦昶㡣㙣愴搶攳㜱昱换摤㡣愰㝥ㄷ㠸扡ㄴ㠴晤愹ㄳ㜸㌷〵摥〳ㄲ敤〳愹ㅦ㥢㕡㙦㤶敦昳㡡挸ㅢ㑢晡搹㘲昰㐹㠹㠳㉥㉡ㅤ㘹慢㜲慣ㄹ㥥㑦㉤ㄶ扣〶㌵愶㘱攵戶ㄵ昷搶㔷㘲㌳づ㐷㌸ㅣ挱㔰ㅢ昵㈷攰㠶㙡㔱㔸㝥摡ㄶ㡦㥢愲㤷挹㜸㉦挸ㅡ㑥ㄶ㤴㍦㕢晤㐶㜰㍤ㄲ㠸㉢昰㈵㑦㍣慥㙦㘱㈰慥攸㝥ちㄴ挰㌲㝣つ扤て㐱㝤〴㐴搱〹㐳ㄸ㔰戵㘹㈹㝡㕥戸㜱㠵㌴ㄷ㑡㜹敡ㄶ㐵戵〹㕣㉥㡣晡〳㈰㙡っ㠴敢㑤挵晥㍥㠸昰戱敤㡦㡥ㅣ戱扦て昹〱㐶搴〴㐸搰攴慡㐱扤ㄵ㙣㝤ㅢ〵攸改㘹㈲昰㘱ち晣㌹〵攸晣攱挰ㅡㅦ〱改ちㄴ㌶搶晤攴㐳摤扢㈷ㅡ㔰ㄷ㤴昵㔱挸㐱㔹㔷㠰〶〵慦㈶㈷扥ち㔴摦㑥㜲〷㠸愲挳愶㕥㔹昴搲ㅣ㐳㔹昴攱㠸戲敥㘴㈱㜴收搴㈸敢㉥㌰㡥慤㉣㍡㝤㐴㔹㥦昰〳愲㉣㝡㝥㠲㈶㔷㈹敢㙥戰昵㍤ㄴ愴㔷愸㠹挰㈷㈹㜰㉦〵攸㈸ㄲ㘵摤㠷㐰ㄳ敢ㅡ㙡愶戰晢㈱ぢ㠵㕤〳ㅡㄴ㕥㘵㕤㥦〲㕢㍦〰ㄲ捤㠲慣戰〹〱扡㔶ㅤ摡㍢㈱㙣㌸晢ち㔹ㄷ晢〳㐷㙤㙢搶㠵愵户㍢㈰〸捡改晡㙣搹㌷慡㌲昵㔴昰攸㉢ㅡ㤳㙡〰敡摡挶昴㙡挴扡慥㐹戲㠷㘵慢㈰散戱㠴〴搳㌶㘹攳改〴㜲㤵㜷攴昲㜱慥扡㘰㜹摦㐴㤵摥㠹㔳㝥〷㐸㉣㌶ㄴ搲て愲ㄴㄸ㌱搱戱晥㉢〴㠹㤰慦挵昷捡㈶㔲攵慡㘹㘳㈶愲㘴㡦搷攱晢〲㈷ぢ㘵散㌳㜱㍦〶ㄴ搱改〷㜷捤扢㌵㈹收挲ㅡ㍦〵扥敤㕤〵㘰扦㡣㔹戲㑥ㄳ攰㠰扥㜹昸㔶㌰挰㐹㥥㍤㔰〸㥦慡敤ㅥ㈷捡捦㠰㐳㕤ㅦ挰昷㠹㜸扡攸㐹敥愰扡㉢づ戰ㄸ㘳扣戲㈲愳攰摤㔸㤱㠳攰㙥ㅢ愷㌸摣攰挹搹㙢㈴㐳㈵㉡㥢愴㜶挶搲㘵ㅣ㉡㕣㈲㐶㍦㈴ㄳ㕤㍢㝢敤㥣挹ㄷ搱〰㜸㝥㘸㜷挶㠵㕦户㔲〰㕦㌲㥦㍥㈳〴㡤㐴晣㔱㔲㌲㑥挶ち挶㕢摢〹捥愱㤳ㅣ㔵慣昵㡥㍣扦搸愸㍥㝣ㅢ㥦㝢㌷㠶㠲㠰㝦搴捣愱昸ㄵ捥㈹㔸㙢慢摤㤲㥣㐹㙢〲㙦戹户挲挹攲搵ㅥ昰㜸㤸改攰愱戳攴攲㈶〶敦挰㜴㜱敡攴㠰昶摣㉣㜰㝢㙥戱搳㤹㉣㘴㜲昳㤶㉤愰㍦㔸戳〵晢㥦ㄶ攳㈵昷ㄱ扤戱㕡㐱㉦扥㔲㈶㜱㈹㌱㜸㌳㝦昲㈷㝦晤㔹愸㔵ㄶ㍢㤴ㄱ搷㥦㐳㡣昳㉥㡦敦ㄳ昶〱挷㤱㘹昵搲ㅢっ戹ㄳ㠷愵慤㠱挵㌵㡤摥扣㡡ㅢ㔹㘶㕣㤵搸㔴㜱慡㐸捦㐱ㄵ㙢㝢搶㘳㥤ㄶ攳㠴㝥㝡ぢ㥦㘱攰攸㜳㤲㌳㠴㠵㠴㈶㌶㑤㈴㠶敥㝦捤㌳摢㌷捤昶㝤㜹收敡换扥扢搱㜳挴㠴ㄴ㥤扣ㅥ㑡㍢㕦㈴㌱愱〸㘹挳㈴ㄸ㈲っ㤲㍡㠸㤰愰戴㠷㄰㔰昴〵㝢㈸捤ㅢ㑦晤〸ㄸ挷㐶㘹昴ㄹぢ㑡㝢搴て〸㑡愳愷㌸挰㐹〸愲㐲㜸㥦㐳晡ぢ㈴㡦㠱㈸㝡㤱㥢〸㍣㑥㠱扦〱㠹搲㤹㔸扦搰㉣敢ㄷ㘵攱搱㍣㡦ㅢ戱㍣㡦㕤㤸愶〶㙥ㄱ挰敦㡢攳㤱搱ㄶ愳摦㔴㝦ㄱ攴㤹愷㥦㈶晥て㈹㍡ㅥ㠳晡戹㑣昹挷㠴㈷㄰搴㕦〲㔱㜴㔱㐸扦㥥昴〳㡣㐴㙦〲愹㍦㍤㌵㥣㙣〵㤶㍡㍣攳㑥扢㡢㌹昸ㄵㄸ攴㘹捡ぢ戱㠱搸戹挱挳ㄹ慦㔸挲愴㡤搴扦昹愸攴扤㄰昵戵㥤㔱㜷㔹㐷戲㌱攵敤㙣搲〶ㅣ㠳㤶捤捦㐶㉦扤戹㘷ㅥ㍥挶㔱㤰㌳㜶㘴㌳愵㘲戹攸戸摤搳昰㤹㜵昳昲㤳㠳㔹㍢ㄶ扤ㅣ㈵㌶慤㤳ㅤ㡢ㄴ㜸㑢昵㄰㉦〳挴てㄴ㡡㠷ぢ搲㥡㘸㤹㜷挰㐴㕦慤慤慣㠶㜳㔹㥥㔷㐲㡢㠹㜷㈲挸捣晡㉢㈰ㅤ㉤㠹㥢昱挵㌱㌳㥥〲戹㘰㝣昳昸摥搹㍥㌳㌹㍡㌰㌲㌸㌲㤴改ㅢ㐸㌹晤㠸愶慣攱㈱㍢㍤㍣㘰㍡愶㘹づㅢ㕦慤㠸昶㘷晡㠷〶搲㈹㉢㘵づ攱ㄲ㜳㜲㘴㌴㙤てっ㡥摡挹㔱㉢㘹て愷晢㠷㡣慦㔵㐴搳㘹㜳㜰㈴搹㤷散敦敢ㅦ㑥㈵〷㠷搲愳㤶㌳㘲摡改㈴㙥㑢㘷㤲改㔴攲㕤㄰ㄵ搳晣㍡〲晡敦㐸㥥〶㐹扣㍢攰㍦㐳搶摦㤳㝣㠳㝣㥥愱㐵扥㈲慡㤹㌳㝡ぢ挸昱㥥㙦愹〹㤵㔶ㄹ㘵㈹㍢搲摡摡〰㐸ㅢ捥挵昴㑥挹挵ㄲ挳搰慣散搵ㄸ愰㝡ㄴ摢㍣㔳敤昸㌳戳㌴晥㔹〴昴㍦㠱挴ㄳ㍣ㄸ戳㐱挶㍦㠳㜴㡥㙦㥥慤㜲敦ㄹ摦〲慦ㅤ㍣㔹㘰昷攲㌲㤹昱㙤㜰㔶㠱㔳㝢㠷搹昸づ搸慢挱挶㙤㠹攰晥〴つ㍥㜱〴㝣ㄹ昸㜶〴攴㜶慦晥㌷㠶㉥〳㔱㜲㤲㘶散扢㡣攱挳戶㈹㥥愴㌹捤搴㜹攸㈵㡤ㅢ攱㤰㍥㑡ち攳㔴慦〰㠷〶㕡㙢㘰ㅦ㐲愲搴昳ㅣ〲㌰㌰㥥㥤㔹㥡昱〳㄰捦挰慣ㄱ㍢㌵㌴搰㌷㙡㕢搶㜰捡ㅥ戰捣搴㤰改昴㡤愶㤳挳㠳晤㤹ㄱ换㌲㝥㔸ㄱ㜵㤲戸㈲㍦㥣㌴㤱〱愲晤愹搱㘱㔸捦〸㔸㤴ㅥ敡ㅢ㌱㝥㔴ㄱㅤ改换昴㡦摡㌰扡㠱挱㘴㙡㈸摤㍦㤲㠱㐵づ愷㔲捥愸㌵㘰㥢昶㘰㠲〷㜸搱昹㡦ㄱ搰捦㤳晣〴㈴挱挳扢昰敢っ㡣攷㜹攱㡢愸㘴愲扣攲㠹㥤㐶愶㔶愱昳㌴〰ㄱ㝡〱ㅣ晤㑢㤰㜸㠲㠷㜶㔱〱挷㐲㜳攴㌴㠷㔴㜳挴ㄲ㜷㠰㐸㈲ㄵ㉦搷㤶扤ぢ捣晦㠳愸扡㤳㠴晣㕦晢〱㐶搴㕤㈰㌲づ㔱㔴搶㌸づ㉤攰㌶㡥〳㡦敡㔲捦㙦ㄱ挰㌸摣㡤㉦㌶搴攰㈸㝡攳搰㙦搹戶攵㔸挳晤㝤搶㘰㉡搵〷㥤づ㍢㘹㜳戸摦㑡づ㡥攲ㄷ〹㐹㠳㙤昱㐴㠷敤㠱攱搴㐰戲摦戱搲改㔴㙡挰㑥て㔸㝤愳㈳㔸ㅥ㤲㝤㘹换改㑢㘳昳っ㐴㐷㔲愹㐱㙢愸㙦㘰㌴改㘴㔲挳㝤㈳㘶㍡㍤㤲ㅣㅥ㌶〷㐷㤳收㐰㜲挰㑣摣攳户㐴㠷㤱㐷户㤰㄰㉥㈵㍥ㄹ昰敢挶攱摥㠰㑦愹愵㑣敡㝥昰㘵ㅣ晥晢户㔵攳搰㑥愱づ㤰㜸攲㔳㄰㄰ㄵ㠸昶㘵ㅣ㌸〴㥡挳㤲㜸㈰㐸㍣㥢慣㜳㐸捥㘰㔶づ㑢昴㐱㤰晡㘹㕤攵挰慥㍡㥣戶㐲㌲㔱攵㌱㤰〵㘲㤵戳㘷摥捣攱ㄷ〵扢〰㕢㕤戲㑥〷戰ㄳ昱づて挷㕣ㅢ愵ぢ㙦戸㥡㑢㔴扤づ㙡㤷㌶扦㙦戲ㅥ㥥ㅣ㜴㡡㐷晦ㄳ㘳㜷㝣戵㘰㜰慡㌶搰㘰〱㡤敢㤷㜲慣㠱愱㜸愸愷㡣㝥ㄹ㘸ㄸ〱㝥ㄴ㡦㥦挲㍤㡢搴㝦愲㠴捡挷㡦换㤹㜳捤㤲ㄷ㤸晥晥㥥ㅣ㡥㈸挷昱㝡攵㙣攴㔵㠴攲つ㙤㔰て〵摣㜳㈹㠳〸㑤㔵㍤〲㈲㜳晤〷㔰㑣㌰搷㡤戵㐸㕦ㄶ㈵愸敦㐳戴㜱〱㜸搴㉦㔲㜷㈳㌳ㄶ〰㈲㍥㍥〹愲㍥㍥〹㐲㍣㍥〹挲㍣㍥㕤〴㘶㕣捥つ挶㑥攵㤳㜸〲愵挹㍡㔹㍢ㄷㄳ㕦ち昸摤〸挸〵㝥㝤㈱摡㥢㜸ㄲ㔱㤹扢ㄷ㐹敢愳㕦㐱晣昲攵摤㐵㔵㕢㘵て㑥㔵㌵ㄷ扥户攰〲昷㈲㡤愱〵慦〰㍣挷㜹㈴㝣搹挹㤵挵戹ㄱ㐳㔱晣㐴扦つ扤晦づ攵愰㘳㔵〶捤ㄲ㕦㠱㡦扥ㄸ晣㈸㤱㑣搳㔳㕢晤て㐵慡㝦㐶挴㔱㍢㌳㍦㔹〶㍣挰㘵㤰㤹攲㔸攵户㑣慢〲搸搰ㄳ摣㐳扥㘰㠹ㄳ㌸㐵㠲㙣扢㑡㤵㝣戸搷ぢ㜴㠹㠴ㅥ摥㕡㍥㜳㈹㔶昵攲攱㥣㈵㉥㝣㘱㌸愱摢㔶㔰㘲ㄹ㑥昹㐸戸㐵㌵㝤捦敦晦㙡〹㌸㈵㈸㘰㑢㘱㍥㑦敢㍢愷挹㡢㤷捤㔹㔷㕥㕣㜲扤㔵晡㈹㔰愳〷㡡敡摣戰㉥昸㜵搲扡戱㜵㠳搱㘷㌱㈴㈷㔰㕢敤㄰〴㐰〶ㄷ扥㤱愰㠸㉢㌹づ㑡㝦㤵搵㕤捡㜱搹戰㙥〲戵㝣ㄳ戵搴㥦㠸㘴㝢昰晢挴户㈷搴㄰㝥㌷㌰㘹㌵搶挱㜹㄰搷㐹搶㐱㠴敢搵昱㌵搶㌱攰搵㌱扥㙥㔰㍤㡤㍡㔸てつ㌷慥〷㈹捣㝤㤱㉣收㔷〴挲㐱扡㈲㈰㘶搷昱ㄵ敡㈲愴㡣攲㔳㌷㠹㕦搸挸㔴㍣㥢㠴㠶㘲晥㜷㘲㔳ㄷ昱愷攴戸㕡㥤㜷㘴㉣晡扤户搴摦ㅤ㜹昳ㄹて㙣晢晥㥢㍥戰昱搷㌷㕣晢㤸晢晥戹㡤㡡搰㌱㠱㑦晤㡤搴愷搰㠸愶昷㐰扥攲㈷搴㕦挹㑤㄰㜱捡㐴扦ㅣ㕤散㘸㔱捦㈱捥挹慥㡥㈲〷㘷㤸㑣㡡つ散晦㡦挱昶㤴昵〳㠴っㅣ戰㌹㈰攳敢㔲敡〹挸〵捡㠸敢㌱ち㍦㕦ㄱ晥㈱㠵挷㍤攱〹〸㍦收ぢ㝢挳戰㠵挲㍦愹〸ㄳ㑦ㅡ摢挰慢戵慣㤴㝡ㄸ戹〲ㄵ挷昵㈴㈴扡〸昹㑥㑣搱挴㠷㉢㉡晡㌷昷晥昲ㅦ㜷愴敦搸攸㈹摣摤愸〸ぢ㥢㈹晡戳㘸㑥㔳㐵㝦挶㑦愸扦晡㥢㈰愴ㄴ㐵敦㐲摢愱㘸攲㐲㔱昴㠳挸㔱㔱昴ㅥ慡㠳挰捣㔳㌴㉤捡㤸㐶㔴ㄴ㍤愴敥㠷散㤲愲昷㔱㤸〰捥ㄳ收㉥㘶㕣〵㔲慢扢㈱昵㐹攴㕡搲摤敢㤹㡢㔸捥换㐵攴㘸扣〱㐴㈶搷㤰扡换慦挲ㅢ㥥慢㤱搰㐵㑣㜷㘲㡡㈶〰㕣㔱搱て慦㝤摢㑦昷㍣晣㕥摦愲ㄷ㌶㉡㠲扦㘶㡡扥ㅤ捤㘹慡攸㡦晡〹昵㔷㡣ㄵ〱〹晥㐳㍡〳捡㕥昰㤳㈰㉡ㄱ昵㜳㐱搰㍣愰㜷㠴ㄳ〱㈸㔱㠲ㄳ㤸愷挲㘱ㅥ㈲〳挹戳㥦攲㉤㡡㍢戹っ搹慤愸扢㌲㘴㔹㜰㤵㙣㥡㉣㘰㠴攴㐶ㄲ㈲㔹昵晥攵㥡㝦挴㑦㘸扣㤸㠵攲㥡㉥愱昲ㄲ捣晢つ㔳搵捦挶攸愷㡦㍡㍣㘲戶㌹ㅥ㥢㝢愴扣て挹㠹㐳愲ㅤ昷㈸㑡昸攱搶ㄴ慥ぢ攱昶〴㝥搲敡㥦㔸㜱㡤㠸㝥愲攰㑤扤㤶ㄸ㌳ㅢ捥慥ㄲ㕥摤户㍡㤳㘵㜸晣慤ㄸ㝥㜸攲攲搶㜵攱㜴〰搱㜰ㄱ㐵戸㈴㘳㔴昹㘳慦㜰㔳敦捣㠵㐸㙥扡㍦㜸㉡㕣搲㐷攰昵つ昳晡挵挹㐱㘸愳㠸昱ち㉥ㄴ㔹㔵ㄷ㡡㈲敡ㄶっ戱㠷ぢ㙦っ挹搶㐰㑣慣慦㠳扣㔱〲㘹挱搶㉢㠶ちㄲ搷㘵㜰挴㝢散扤㉦㡢ㄲ㠶搴㜷㡥晥戲慤散㝤摤慦慡摡摡搸攳攰㠹㜰昷㕣㘹て攷㝣㘸捤捦㥡晣㘹㝥㉣㍦㥢戳ぢ晢摤戹捡捦昱戱挳攳㕡愵㥥㐷㈱戴㝤ち㉢敥㤵㉣㔵ㅦ〲㘱〳昸㔱摣ㄴ㠵㝢戸㥡换㝤㠴愰㔱㔳㌱ㄱ昵㡥愶㑡㜸ㄳ〵愸㠴㈵〵㕣㑦搶㝡㜰㍣〵㈸㙥㌹㔴㐲昰㈸㙥㉢㔲摤つ〸㔴ㅡ挱晤㐳戸扣摢㔲攱㜲㝦㄰敥㡤〸㔴扡挱㤵户慡㘹㌷㌴㙤摡㕢㈱㔴搷戴户㤱㔵搵㌴㉥搲㌵㑤攳㐲㉣搵扤〳㠱㑡㈳戸搰ち昷㈶〴㉡㡤攰㡡㉡摣㜷㔶挹㈶戸㔶挹㔲㜳㌳〲晡㕤㈴敦〶㠹挳㌳收慦㌹㘵戴㤶㙢捥慢愰㤰ㄸ㕥㌱㜰〹㤳挵愸攴㈷㕣㡣〴晤㘷攰㉡㉥㔷散愷㜱ぢ㐸㔷昰㕢收敥㐳〴㤳攵戰㉡〶晤晥㘹晦㔹㑢㜶㜹〴戲戲㜰㈹㜶㐰㙣昲〳㘴㔵昵㍢㡢㌸晢㍤㜳摢愳㥢晥㜷攰敡戱㈸㙤昹戸㈷ㅡ㘴㑦昶ㄸ昷㐱攴㔵㥣㈱㉣㐳㝦〸㌴㔰㜲ㄷ敤㤴摣㔸〷㐸ㄷ敤㔳㘲㌴摢㉥摡㘵㈵愶㘸㜳㙣戰扥㤵㙣㥡ㅢ晥㜱慦〴戴㔲ㅡ㑤㡢摣㤸攴愷㐹㉤挵㙥っ㘲慣㐹搱㑣愴戴て㤳㑤ぢ挱㍦㉥愱㠰㔶㑡愳㌵㤰敢㤵㐶㉢㤰㤸戴㤴愳㕦㐹㔳ㅣ㜵ㄹ㑣换ㅦ捣搷㌰㕢搸㔰戴〴㐹挸昸〹㜴摡挷昰㍡㥥搶㈱〹㘹㍦㘱㈳慢扦ㅤ摣㉥摡㐰㍢㘲慤晦〰㈰昱㔰换捦搵挷㈲㍦ち㝦㍣晣㐲㠸扡㥡㔷㉤戸ㄱ㡦㠰㌴晥づ〴ㄴ㠷ㄹ晦㈱晤㌱搰愰昱㑡㜴㑥㙥戰㈵㈲ㅣ㑡㔰昷㘲愷ㅦ㐷㐰摦〵搲ㄱ㔶愲搰〶㔱㉡㔶㐴敦愶攸㍤㥥愸㘸慢㐱㤴㕡ㄳ搱㝢㈹㝡㥦㠸㜶戱㉦㔷㐱㌴扣愰㌲搷㔸搷㕣昳慢慥㐸昷搹㤱搷㙤㙡扦敤㝢㕦㝦敥挸戳㙦摣昰晣㙦㍥昲㤱㘷㝦㜸攴改摦㍣㤶摥昰搴㥤㜷ㅥ扤攲昶愷㥦㕢敤摣ㄱ晥晣慦愶敥戸㍥㜹攰晡敢㥣㝤㤷㙣扢晥昵搷敥㐹敥㕥搵搳搲搲摡㝡搱㥡慦扥散㔵㠹ㅢ慦㝢㔸㝤改㍢㉦㉤㈸改㍣摢昲㤷愸㠹晤㌶昰㐹㔰〹搲㤶晢ㄱ搰㥦〲㐱て搹㕢搱昶㕥㕦摢㥢㈱ㅡ挳㜵〶㙡㐰ㄲ昶昸〹㠲㘱ㅥ〴㔷戱摢㤲戴慢㉥て㔵㈱〹㍢ㅢ昲戰晦㤲戴愳㉥て㜵㈲〹㔳昵㜹ㄲ㙣扤㌴昸㜳〸攸捦㠳愰挱㙣扣挸㑦搶ㄵ挴づ㐹挲昶敡㠲ㅥ〱㔷戱搵㘲ㄵ㡦㈲㄰㘵㘹㉢㕣㕦㕥摡㐴㜹㜲搶㜹扥慡攷㜶ㅡ捦昳ㄸ㈹㐷㑡㈳捦㙢愴㠵㔵晥㙢搶㥥㡡捣敡ち愷㈲摢㔹㘱㐹㥥戳扣㑢㠰晣㉤㉥㐵㝡㤶ち㍤戳㍥㐵攴搱㝦慡㈰㜴晥昲㙥㠵愰㠱㙣㙥㑣ㅤ户㘰捣晢㜱挹ㄷ愰つ㍥㑡㔷㐲ㄲ㔵搴户㈸晥㌱〴搸〶愵㉢㈱㠹㉡敡㔶搴晡㌸〲㡡扡挵㝦敤戴㡡戲搰攳㘸ㄲ㌳㥥愴㈷散㡢慣㤷㉤㘳㔵晡〹挶愴㍤搵㑤〱㌳愴㐴戰㥡㡢㜰㐸㐹〶㜲㥦㘴㑥㜲昰㐹㌰挲㑥敡㉦㈳搰搱ㄲ攵搷ち晢㐱敤㥤㠸㌸㌲㜶攴扤晢㤱㘲㉦昸㙤㌶〷愹搱㠲㔶㤳摤㔳㈳ㅡ昷㔸愴㕤㕥戰㘲㑡㙤㝥ㄲ㙤敦㐴敤愸ㄵ扤攱〷㙢挱摡㤵㑤挹㌳愳攳㤳昲㙤攸㈸戴ㄳ㌷㔰戶搲㑢㐱㠹㜷㌱㡥㝦摣㠱昳慦㝡戴晤ㅦつ㕡㘰㡤</t>
  </si>
  <si>
    <t>Cutt-off at 95th</t>
  </si>
  <si>
    <t>Percentile</t>
  </si>
  <si>
    <t>Cut-off</t>
  </si>
  <si>
    <t xml:space="preserve"> </t>
  </si>
  <si>
    <t>LLR</t>
  </si>
  <si>
    <t>ECAP</t>
  </si>
  <si>
    <t>Sum of individual sigma's</t>
  </si>
  <si>
    <t>Portfolio sigma</t>
  </si>
  <si>
    <t>Portfolio benefit</t>
  </si>
  <si>
    <t>%</t>
  </si>
  <si>
    <t>Contribution to variance</t>
  </si>
  <si>
    <t>Totaux</t>
  </si>
  <si>
    <t>Crédit</t>
  </si>
  <si>
    <t>Exposition au moment de cas de défaut (Exposure at default)</t>
  </si>
  <si>
    <t>Probabilité de défaut (Probability of default)</t>
  </si>
  <si>
    <t>Pertes en cas de défaut (Loss given default)</t>
  </si>
  <si>
    <t>Pertes attendues (Expected losses)</t>
  </si>
  <si>
    <t>Exposure at default</t>
  </si>
  <si>
    <t>Probability of default</t>
  </si>
  <si>
    <t>Loss given default</t>
  </si>
  <si>
    <t>Expected losses</t>
  </si>
  <si>
    <t>Somme</t>
  </si>
  <si>
    <t>Sigma portefeuille</t>
  </si>
  <si>
    <t>Avantage portefeuille</t>
  </si>
  <si>
    <t>Somme σ*ρ*σ</t>
  </si>
  <si>
    <t>Racine carrée</t>
  </si>
  <si>
    <t>Coupure 95e</t>
  </si>
  <si>
    <t>Centile</t>
  </si>
  <si>
    <t>Contribution à la variance</t>
  </si>
  <si>
    <t>==&gt; écart-type du portefeuille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</si>
</sst>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s>
  <fills count="4">
    <fill>
      <patternFill patternType="none"/>
    </fill>
    <fill>
      <patternFill patternType="gray125"/>
    </fill>
    <fill>
      <patternFill patternType="solid">
        <fgColor rgb="FF00FF00"/>
        <bgColor indexed="64"/>
      </patternFill>
    </fill>
    <fill>
      <patternFill patternType="solid">
        <fgColor rgb="FF00FFFF"/>
        <bgColor indexed="64"/>
      </patternFill>
    </fill>
  </fills>
  <borders count="1">
    <border>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
    <xf numFmtId="0" fontId="0" fillId="0" borderId="0" xfId="0"/>
    <xf numFmtId="9" fontId="0" fillId="0" borderId="0" xfId="0" applyNumberFormat="1"/>
    <xf numFmtId="9" fontId="0" fillId="0" borderId="0" xfId="2" applyFont="1"/>
    <xf numFmtId="10" fontId="0" fillId="0" borderId="0" xfId="2" applyNumberFormat="1" applyFont="1"/>
    <xf numFmtId="164" fontId="0" fillId="0" borderId="0" xfId="1" applyFont="1"/>
    <xf numFmtId="164" fontId="0" fillId="0" borderId="0" xfId="0" applyNumberFormat="1"/>
    <xf numFmtId="0" fontId="3" fillId="0" borderId="0" xfId="0" applyFont="1"/>
    <xf numFmtId="0" fontId="2" fillId="0" borderId="0" xfId="0" applyFont="1"/>
    <xf numFmtId="0" fontId="0" fillId="0" borderId="0" xfId="0" quotePrefix="1"/>
    <xf numFmtId="10" fontId="0" fillId="0" borderId="0" xfId="2" applyNumberFormat="1" applyFont="1" applyFill="1"/>
    <xf numFmtId="10" fontId="0" fillId="2" borderId="0" xfId="2" applyNumberFormat="1" applyFont="1" applyFill="1"/>
    <xf numFmtId="164" fontId="0" fillId="3" borderId="0" xfId="0" applyNumberFormat="1" applyFill="1"/>
    <xf numFmtId="0" fontId="0" fillId="0" borderId="0" xfId="0" applyNumberFormat="1"/>
    <xf numFmtId="10" fontId="0" fillId="0" borderId="0" xfId="0" applyNumberFormat="1"/>
    <xf numFmtId="0" fontId="3"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5557-02C8-47E3-8A42-8795E77B2CE2}">
  <dimension ref="A2:E11"/>
  <sheetViews>
    <sheetView zoomScale="130" zoomScaleNormal="130" workbookViewId="0">
      <selection activeCell="G10" sqref="G10"/>
    </sheetView>
  </sheetViews>
  <sheetFormatPr defaultColWidth="10.85546875" defaultRowHeight="15" x14ac:dyDescent="0.25"/>
  <sheetData>
    <row r="2" spans="1:5" x14ac:dyDescent="0.25">
      <c r="A2" t="s">
        <v>0</v>
      </c>
      <c r="B2" t="s">
        <v>4</v>
      </c>
      <c r="C2" t="s">
        <v>5</v>
      </c>
      <c r="D2" t="s">
        <v>6</v>
      </c>
      <c r="E2" t="s">
        <v>7</v>
      </c>
    </row>
    <row r="3" spans="1:5" x14ac:dyDescent="0.25">
      <c r="A3" t="s">
        <v>1</v>
      </c>
      <c r="B3" s="4">
        <v>1000</v>
      </c>
      <c r="C3" s="3">
        <v>3.2000000000000001E-2</v>
      </c>
      <c r="D3" s="1">
        <v>0.5</v>
      </c>
      <c r="E3" s="5">
        <f>B3*C3*D3</f>
        <v>16</v>
      </c>
    </row>
    <row r="4" spans="1:5" x14ac:dyDescent="0.25">
      <c r="A4" t="s">
        <v>2</v>
      </c>
      <c r="B4" s="4">
        <v>3000</v>
      </c>
      <c r="C4" s="3">
        <v>0.02</v>
      </c>
      <c r="D4" s="1">
        <v>0.2</v>
      </c>
      <c r="E4" s="5">
        <f t="shared" ref="E4:E5" si="0">B4*C4*D4</f>
        <v>12</v>
      </c>
    </row>
    <row r="5" spans="1:5" x14ac:dyDescent="0.25">
      <c r="A5" t="s">
        <v>3</v>
      </c>
      <c r="B5" s="4">
        <v>1000</v>
      </c>
      <c r="C5" s="3">
        <v>1.4999999999999999E-2</v>
      </c>
      <c r="D5" s="1">
        <v>0.8</v>
      </c>
      <c r="E5" s="5">
        <f t="shared" si="0"/>
        <v>12</v>
      </c>
    </row>
    <row r="6" spans="1:5" x14ac:dyDescent="0.25">
      <c r="A6" t="s">
        <v>8</v>
      </c>
      <c r="B6" s="5">
        <f>SUM(B3:B5)</f>
        <v>5000</v>
      </c>
      <c r="E6" s="5">
        <f>SUM(E3:E5)</f>
        <v>40</v>
      </c>
    </row>
    <row r="8" spans="1:5" x14ac:dyDescent="0.25">
      <c r="B8" t="s">
        <v>4</v>
      </c>
      <c r="C8" t="s">
        <v>54</v>
      </c>
    </row>
    <row r="9" spans="1:5" x14ac:dyDescent="0.25">
      <c r="B9" t="s">
        <v>5</v>
      </c>
      <c r="C9" t="s">
        <v>55</v>
      </c>
    </row>
    <row r="10" spans="1:5" x14ac:dyDescent="0.25">
      <c r="B10" t="s">
        <v>6</v>
      </c>
      <c r="C10" t="s">
        <v>56</v>
      </c>
    </row>
    <row r="11" spans="1:5" x14ac:dyDescent="0.25">
      <c r="B11" t="s">
        <v>7</v>
      </c>
      <c r="C11"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BB0-E807-49B4-8CDA-37AD77F4DC8D}">
  <dimension ref="A1:C31"/>
  <sheetViews>
    <sheetView workbookViewId="0"/>
  </sheetViews>
  <sheetFormatPr defaultColWidth="10.85546875" defaultRowHeight="15" x14ac:dyDescent="0.25"/>
  <cols>
    <col min="1" max="2" width="36.5703125" customWidth="1"/>
    <col min="3" max="3" width="36.7109375" customWidth="1"/>
  </cols>
  <sheetData>
    <row r="1" spans="1:3" x14ac:dyDescent="0.25">
      <c r="A1" s="7" t="s">
        <v>10</v>
      </c>
    </row>
    <row r="3" spans="1:3" x14ac:dyDescent="0.25">
      <c r="A3" t="s">
        <v>11</v>
      </c>
      <c r="B3" t="s">
        <v>12</v>
      </c>
      <c r="C3">
        <v>0</v>
      </c>
    </row>
    <row r="4" spans="1:3" x14ac:dyDescent="0.25">
      <c r="A4" t="s">
        <v>13</v>
      </c>
    </row>
    <row r="5" spans="1:3" x14ac:dyDescent="0.25">
      <c r="A5" t="s">
        <v>14</v>
      </c>
    </row>
    <row r="7" spans="1:3" x14ac:dyDescent="0.25">
      <c r="A7" s="7" t="s">
        <v>15</v>
      </c>
      <c r="B7" t="s">
        <v>16</v>
      </c>
    </row>
    <row r="8" spans="1:3" x14ac:dyDescent="0.25">
      <c r="B8">
        <v>3</v>
      </c>
    </row>
    <row r="10" spans="1:3" x14ac:dyDescent="0.25">
      <c r="A10" t="s">
        <v>17</v>
      </c>
    </row>
    <row r="11" spans="1:3" x14ac:dyDescent="0.25">
      <c r="A11" t="e">
        <f>CB_DATA_!#REF!</f>
        <v>#REF!</v>
      </c>
      <c r="B11" t="e">
        <f>'Unexpected-Losses UL English'!#REF!</f>
        <v>#REF!</v>
      </c>
      <c r="C11" t="e">
        <f>'Pertes Inattendues UL Francais'!#REF!</f>
        <v>#REF!</v>
      </c>
    </row>
    <row r="13" spans="1:3" x14ac:dyDescent="0.25">
      <c r="A13" t="s">
        <v>18</v>
      </c>
    </row>
    <row r="14" spans="1:3" x14ac:dyDescent="0.25">
      <c r="A14" t="s">
        <v>22</v>
      </c>
      <c r="B14" t="s">
        <v>26</v>
      </c>
      <c r="C14" s="8" t="s">
        <v>26</v>
      </c>
    </row>
    <row r="16" spans="1:3" x14ac:dyDescent="0.25">
      <c r="A16" t="s">
        <v>19</v>
      </c>
    </row>
    <row r="19" spans="1:3" x14ac:dyDescent="0.25">
      <c r="A19" t="s">
        <v>20</v>
      </c>
    </row>
    <row r="20" spans="1:3" x14ac:dyDescent="0.25">
      <c r="A20">
        <v>28</v>
      </c>
      <c r="B20">
        <v>31</v>
      </c>
      <c r="C20">
        <v>31</v>
      </c>
    </row>
    <row r="25" spans="1:3" x14ac:dyDescent="0.25">
      <c r="A25" s="7" t="s">
        <v>21</v>
      </c>
    </row>
    <row r="26" spans="1:3" x14ac:dyDescent="0.25">
      <c r="A26" s="8" t="s">
        <v>23</v>
      </c>
      <c r="B26" s="8" t="s">
        <v>27</v>
      </c>
      <c r="C26" s="8" t="s">
        <v>27</v>
      </c>
    </row>
    <row r="27" spans="1:3" x14ac:dyDescent="0.25">
      <c r="A27" t="s">
        <v>24</v>
      </c>
      <c r="B27" t="s">
        <v>36</v>
      </c>
      <c r="C27" t="s">
        <v>36</v>
      </c>
    </row>
    <row r="28" spans="1:3" x14ac:dyDescent="0.25">
      <c r="A28" s="8" t="s">
        <v>25</v>
      </c>
      <c r="B28" s="8" t="s">
        <v>25</v>
      </c>
      <c r="C28" s="8" t="s">
        <v>25</v>
      </c>
    </row>
    <row r="29" spans="1:3" x14ac:dyDescent="0.25">
      <c r="B29" s="8" t="s">
        <v>23</v>
      </c>
      <c r="C29" s="8" t="s">
        <v>23</v>
      </c>
    </row>
    <row r="30" spans="1:3" x14ac:dyDescent="0.25">
      <c r="B30" t="s">
        <v>28</v>
      </c>
      <c r="C30" t="s">
        <v>28</v>
      </c>
    </row>
    <row r="31" spans="1:3" x14ac:dyDescent="0.25">
      <c r="B31" s="8" t="s">
        <v>25</v>
      </c>
      <c r="C31" s="8"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DF3E-DACA-42FD-AA1E-CF58D72721B8}">
  <dimension ref="A3:K35"/>
  <sheetViews>
    <sheetView workbookViewId="0">
      <selection activeCell="G8" sqref="G8"/>
    </sheetView>
  </sheetViews>
  <sheetFormatPr defaultColWidth="10.85546875" defaultRowHeight="15" x14ac:dyDescent="0.25"/>
  <cols>
    <col min="1" max="1" width="16.85546875" customWidth="1"/>
    <col min="7" max="7" width="22" bestFit="1" customWidth="1"/>
  </cols>
  <sheetData>
    <row r="3" spans="1:9" x14ac:dyDescent="0.25">
      <c r="A3" t="s">
        <v>0</v>
      </c>
      <c r="B3" t="s">
        <v>4</v>
      </c>
      <c r="C3" t="s">
        <v>5</v>
      </c>
      <c r="D3" s="6" t="s">
        <v>9</v>
      </c>
      <c r="E3" t="s">
        <v>6</v>
      </c>
      <c r="F3" t="s">
        <v>7</v>
      </c>
    </row>
    <row r="4" spans="1:9" x14ac:dyDescent="0.25">
      <c r="A4" t="s">
        <v>1</v>
      </c>
      <c r="B4" s="4">
        <v>1000</v>
      </c>
      <c r="C4" s="10">
        <v>3.2000000000000001E-2</v>
      </c>
      <c r="D4" s="9">
        <v>5.0000000000000001E-3</v>
      </c>
      <c r="E4" s="1">
        <v>0.5</v>
      </c>
      <c r="F4" s="5">
        <f>B4*C4*E4</f>
        <v>16</v>
      </c>
    </row>
    <row r="5" spans="1:9" x14ac:dyDescent="0.25">
      <c r="A5" t="s">
        <v>2</v>
      </c>
      <c r="B5" s="4">
        <v>3000</v>
      </c>
      <c r="C5" s="10">
        <v>0.02</v>
      </c>
      <c r="D5" s="3">
        <v>3.0000000000000001E-3</v>
      </c>
      <c r="E5" s="1">
        <v>0.2</v>
      </c>
      <c r="F5" s="5">
        <f t="shared" ref="F5:F6" si="0">B5*C5*E5</f>
        <v>12</v>
      </c>
    </row>
    <row r="6" spans="1:9" x14ac:dyDescent="0.25">
      <c r="A6" t="s">
        <v>3</v>
      </c>
      <c r="B6" s="4">
        <v>1000</v>
      </c>
      <c r="C6" s="10">
        <v>1.4999999999999999E-2</v>
      </c>
      <c r="D6" s="3">
        <v>6.0000000000000001E-3</v>
      </c>
      <c r="E6" s="1">
        <v>0.8</v>
      </c>
      <c r="F6" s="5">
        <f t="shared" si="0"/>
        <v>12</v>
      </c>
    </row>
    <row r="7" spans="1:9" x14ac:dyDescent="0.25">
      <c r="A7" t="s">
        <v>8</v>
      </c>
      <c r="B7" s="5">
        <f>SUM(B4:B6)</f>
        <v>5000</v>
      </c>
      <c r="F7" s="11">
        <f>SUM(F4:F6)</f>
        <v>40</v>
      </c>
    </row>
    <row r="11" spans="1:9" x14ac:dyDescent="0.25">
      <c r="A11" s="6" t="s">
        <v>29</v>
      </c>
      <c r="B11" t="s">
        <v>1</v>
      </c>
      <c r="C11" t="s">
        <v>2</v>
      </c>
      <c r="D11" t="s">
        <v>3</v>
      </c>
      <c r="E11" t="s">
        <v>33</v>
      </c>
      <c r="H11" s="14" t="s">
        <v>29</v>
      </c>
      <c r="I11" s="14" t="s">
        <v>46</v>
      </c>
    </row>
    <row r="12" spans="1:9" x14ac:dyDescent="0.25">
      <c r="A12" t="s">
        <v>1</v>
      </c>
      <c r="B12" s="5">
        <f>B4*D4*E4</f>
        <v>2.5</v>
      </c>
      <c r="C12">
        <v>0</v>
      </c>
      <c r="D12">
        <v>0</v>
      </c>
      <c r="E12" s="5">
        <f>SUM(B12:D12)</f>
        <v>2.5</v>
      </c>
      <c r="G12" t="s">
        <v>43</v>
      </c>
      <c r="H12" s="4">
        <f>SUM(sigma)</f>
        <v>9.1000000000000014</v>
      </c>
      <c r="I12" s="1">
        <v>1</v>
      </c>
    </row>
    <row r="13" spans="1:9" x14ac:dyDescent="0.25">
      <c r="A13" t="s">
        <v>2</v>
      </c>
      <c r="B13">
        <v>0</v>
      </c>
      <c r="C13" s="5">
        <f>B5*D5*E5</f>
        <v>1.8</v>
      </c>
      <c r="D13">
        <v>0</v>
      </c>
      <c r="E13" s="5">
        <f t="shared" ref="E13:E14" si="1">SUM(B13:D13)</f>
        <v>1.8</v>
      </c>
      <c r="G13" t="s">
        <v>44</v>
      </c>
      <c r="H13" s="5">
        <f>B30</f>
        <v>5.7035076926396799</v>
      </c>
      <c r="I13" s="2">
        <f>H13/$H$12</f>
        <v>0.62675908710326145</v>
      </c>
    </row>
    <row r="14" spans="1:9" x14ac:dyDescent="0.25">
      <c r="A14" t="s">
        <v>3</v>
      </c>
      <c r="B14">
        <v>0</v>
      </c>
      <c r="C14">
        <v>0</v>
      </c>
      <c r="D14" s="5">
        <f>B6*D6*E6</f>
        <v>4.8000000000000007</v>
      </c>
      <c r="E14" s="5">
        <f t="shared" si="1"/>
        <v>4.8000000000000007</v>
      </c>
      <c r="G14" t="s">
        <v>45</v>
      </c>
      <c r="H14" s="5">
        <f>H12-H13</f>
        <v>3.3964923073603215</v>
      </c>
      <c r="I14" s="2">
        <f>H14/$H$12</f>
        <v>0.37324091289673855</v>
      </c>
    </row>
    <row r="15" spans="1:9" x14ac:dyDescent="0.25">
      <c r="E15" s="5">
        <f>SUM(E12:E14)</f>
        <v>9.1000000000000014</v>
      </c>
    </row>
    <row r="16" spans="1:9" x14ac:dyDescent="0.25">
      <c r="A16" s="6" t="s">
        <v>30</v>
      </c>
      <c r="B16" t="s">
        <v>1</v>
      </c>
      <c r="C16" t="s">
        <v>2</v>
      </c>
      <c r="D16" t="s">
        <v>3</v>
      </c>
    </row>
    <row r="17" spans="1:11" x14ac:dyDescent="0.25">
      <c r="A17" t="s">
        <v>1</v>
      </c>
      <c r="B17" s="1">
        <v>1</v>
      </c>
      <c r="C17" s="1">
        <v>0</v>
      </c>
      <c r="D17" s="1">
        <v>0</v>
      </c>
    </row>
    <row r="18" spans="1:11" x14ac:dyDescent="0.25">
      <c r="A18" t="s">
        <v>2</v>
      </c>
      <c r="B18" s="1">
        <v>0</v>
      </c>
      <c r="C18" s="1">
        <v>1</v>
      </c>
      <c r="D18" s="1">
        <v>0</v>
      </c>
    </row>
    <row r="19" spans="1:11" x14ac:dyDescent="0.25">
      <c r="A19" t="s">
        <v>3</v>
      </c>
      <c r="B19" s="1">
        <v>0</v>
      </c>
      <c r="C19" s="1">
        <v>0</v>
      </c>
      <c r="D19" s="1">
        <v>1</v>
      </c>
    </row>
    <row r="21" spans="1:11" x14ac:dyDescent="0.25">
      <c r="A21" s="6" t="s">
        <v>31</v>
      </c>
      <c r="B21" t="s">
        <v>1</v>
      </c>
      <c r="C21" t="s">
        <v>2</v>
      </c>
      <c r="D21" t="s">
        <v>3</v>
      </c>
      <c r="G21" t="s">
        <v>47</v>
      </c>
    </row>
    <row r="22" spans="1:11" x14ac:dyDescent="0.25">
      <c r="A22" t="s">
        <v>1</v>
      </c>
      <c r="B22" cm="1">
        <f t="array" ref="B22:D24">MMULT(MMULT(sigma,rho),sigma)</f>
        <v>6.25</v>
      </c>
      <c r="C22">
        <v>0</v>
      </c>
      <c r="D22">
        <v>0</v>
      </c>
      <c r="G22" t="s">
        <v>1</v>
      </c>
      <c r="H22">
        <f>SUM(B22:D22)</f>
        <v>6.25</v>
      </c>
      <c r="I22" s="2">
        <f>H22/$B$29</f>
        <v>0.19213034122348596</v>
      </c>
    </row>
    <row r="23" spans="1:11" x14ac:dyDescent="0.25">
      <c r="A23" t="s">
        <v>2</v>
      </c>
      <c r="B23">
        <v>0</v>
      </c>
      <c r="C23">
        <v>3.24</v>
      </c>
      <c r="D23">
        <v>0</v>
      </c>
      <c r="G23" t="s">
        <v>2</v>
      </c>
      <c r="H23">
        <f>SUM(B23:D23)</f>
        <v>3.24</v>
      </c>
      <c r="I23" s="2">
        <f>H23/$B$29</f>
        <v>9.9600368890255128E-2</v>
      </c>
    </row>
    <row r="24" spans="1:11" x14ac:dyDescent="0.25">
      <c r="A24" t="s">
        <v>3</v>
      </c>
      <c r="B24">
        <v>0</v>
      </c>
      <c r="C24">
        <v>0</v>
      </c>
      <c r="D24">
        <v>23.040000000000006</v>
      </c>
      <c r="G24" t="s">
        <v>3</v>
      </c>
      <c r="H24">
        <f>SUM(B24:D24)</f>
        <v>23.040000000000006</v>
      </c>
      <c r="I24" s="2">
        <f>H24/$B$29</f>
        <v>0.70826928988625881</v>
      </c>
    </row>
    <row r="25" spans="1:11" x14ac:dyDescent="0.25">
      <c r="H25" s="12">
        <f>SUM(H22:H24)</f>
        <v>32.530000000000008</v>
      </c>
      <c r="I25" s="2">
        <f>SUM(I22:I24)</f>
        <v>0.99999999999999989</v>
      </c>
    </row>
    <row r="29" spans="1:11" x14ac:dyDescent="0.25">
      <c r="A29" t="s">
        <v>32</v>
      </c>
      <c r="B29">
        <f>SUM(_xlfn.ANCHORARRAY(B22))</f>
        <v>32.530000000000008</v>
      </c>
      <c r="H29" t="s">
        <v>38</v>
      </c>
      <c r="I29" t="s">
        <v>39</v>
      </c>
      <c r="J29" t="s">
        <v>41</v>
      </c>
      <c r="K29" t="s">
        <v>42</v>
      </c>
    </row>
    <row r="30" spans="1:11" x14ac:dyDescent="0.25">
      <c r="A30" t="s">
        <v>34</v>
      </c>
      <c r="B30" s="4">
        <f>SQRT(B29)</f>
        <v>5.7035076926396799</v>
      </c>
      <c r="C30" t="s">
        <v>35</v>
      </c>
      <c r="H30" s="1">
        <v>0.95</v>
      </c>
      <c r="I30" s="4">
        <f>NORMINV(H30,$F$7,$B$30)</f>
        <v>49.381435314583996</v>
      </c>
      <c r="J30" s="5">
        <f>$F$7</f>
        <v>40</v>
      </c>
      <c r="K30" s="5">
        <f>I30-J30</f>
        <v>9.3814353145839959</v>
      </c>
    </row>
    <row r="31" spans="1:11" x14ac:dyDescent="0.25">
      <c r="A31" t="s">
        <v>37</v>
      </c>
      <c r="B31" s="4">
        <f>NORMINV(95%,F7,B30)</f>
        <v>49.381435314583996</v>
      </c>
      <c r="H31" s="1">
        <v>0.96</v>
      </c>
      <c r="I31" s="4">
        <f t="shared" ref="I31:I34" si="2">NORMINV(H31,$F$7,$B$30)</f>
        <v>49.985051474783887</v>
      </c>
      <c r="J31" s="5">
        <f t="shared" ref="J31:J34" si="3">$F$7</f>
        <v>40</v>
      </c>
      <c r="K31" s="5">
        <f t="shared" ref="K31:K34" si="4">I31-J31</f>
        <v>9.9850514747838872</v>
      </c>
    </row>
    <row r="32" spans="1:11" x14ac:dyDescent="0.25">
      <c r="H32" s="1">
        <v>0.97</v>
      </c>
      <c r="I32" s="4">
        <f t="shared" si="2"/>
        <v>50.727120812358194</v>
      </c>
      <c r="J32" s="5">
        <f t="shared" si="3"/>
        <v>40</v>
      </c>
      <c r="K32" s="5">
        <f t="shared" si="4"/>
        <v>10.727120812358194</v>
      </c>
    </row>
    <row r="33" spans="8:11" x14ac:dyDescent="0.25">
      <c r="H33" s="1">
        <v>0.98</v>
      </c>
      <c r="I33" s="4">
        <f t="shared" si="2"/>
        <v>51.713572710538962</v>
      </c>
      <c r="J33" s="5">
        <f t="shared" si="3"/>
        <v>40</v>
      </c>
      <c r="K33" s="5">
        <f t="shared" si="4"/>
        <v>11.713572710538962</v>
      </c>
    </row>
    <row r="34" spans="8:11" x14ac:dyDescent="0.25">
      <c r="H34" s="1">
        <v>0.99</v>
      </c>
      <c r="I34" s="4">
        <f t="shared" si="2"/>
        <v>53.268342995347901</v>
      </c>
      <c r="J34" s="5">
        <f t="shared" si="3"/>
        <v>40</v>
      </c>
      <c r="K34" s="5">
        <f t="shared" si="4"/>
        <v>13.268342995347901</v>
      </c>
    </row>
    <row r="35" spans="8:11" x14ac:dyDescent="0.25">
      <c r="H35" s="13" t="s">
        <v>40</v>
      </c>
      <c r="I35" s="4" t="s">
        <v>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2EF7-CE67-4FD0-9FB5-0022DF88A734}">
  <dimension ref="A2:E12"/>
  <sheetViews>
    <sheetView zoomScale="130" zoomScaleNormal="130" workbookViewId="0">
      <selection activeCell="I9" sqref="I9"/>
    </sheetView>
  </sheetViews>
  <sheetFormatPr defaultColWidth="10.85546875" defaultRowHeight="15" x14ac:dyDescent="0.25"/>
  <sheetData>
    <row r="2" spans="1:5" x14ac:dyDescent="0.25">
      <c r="A2" t="s">
        <v>49</v>
      </c>
      <c r="B2" t="s">
        <v>4</v>
      </c>
      <c r="C2" t="s">
        <v>5</v>
      </c>
      <c r="D2" t="s">
        <v>6</v>
      </c>
      <c r="E2" t="s">
        <v>7</v>
      </c>
    </row>
    <row r="3" spans="1:5" x14ac:dyDescent="0.25">
      <c r="A3" t="s">
        <v>1</v>
      </c>
      <c r="B3" s="4">
        <v>1000</v>
      </c>
      <c r="C3" s="3">
        <v>3.2000000000000001E-2</v>
      </c>
      <c r="D3" s="1">
        <v>0.5</v>
      </c>
      <c r="E3" s="5">
        <f>B3*C3*D3</f>
        <v>16</v>
      </c>
    </row>
    <row r="4" spans="1:5" x14ac:dyDescent="0.25">
      <c r="A4" t="s">
        <v>2</v>
      </c>
      <c r="B4" s="4">
        <v>3000</v>
      </c>
      <c r="C4" s="3">
        <v>0.02</v>
      </c>
      <c r="D4" s="1">
        <v>0.2</v>
      </c>
      <c r="E4" s="5">
        <f t="shared" ref="E4:E5" si="0">B4*C4*D4</f>
        <v>12</v>
      </c>
    </row>
    <row r="5" spans="1:5" x14ac:dyDescent="0.25">
      <c r="A5" t="s">
        <v>3</v>
      </c>
      <c r="B5" s="4">
        <v>1000</v>
      </c>
      <c r="C5" s="3">
        <v>1.4999999999999999E-2</v>
      </c>
      <c r="D5" s="1">
        <v>0.8</v>
      </c>
      <c r="E5" s="5">
        <f t="shared" si="0"/>
        <v>12</v>
      </c>
    </row>
    <row r="6" spans="1:5" x14ac:dyDescent="0.25">
      <c r="A6" t="s">
        <v>48</v>
      </c>
      <c r="B6" s="5">
        <f>SUM(B3:B5)</f>
        <v>5000</v>
      </c>
      <c r="E6" s="5">
        <f>SUM(E3:E5)</f>
        <v>40</v>
      </c>
    </row>
    <row r="9" spans="1:5" x14ac:dyDescent="0.25">
      <c r="B9" t="s">
        <v>4</v>
      </c>
      <c r="C9" t="s">
        <v>50</v>
      </c>
    </row>
    <row r="10" spans="1:5" x14ac:dyDescent="0.25">
      <c r="B10" t="s">
        <v>5</v>
      </c>
      <c r="C10" t="s">
        <v>51</v>
      </c>
    </row>
    <row r="11" spans="1:5" x14ac:dyDescent="0.25">
      <c r="B11" t="s">
        <v>6</v>
      </c>
      <c r="C11" t="s">
        <v>52</v>
      </c>
    </row>
    <row r="12" spans="1:5" x14ac:dyDescent="0.25">
      <c r="B12" t="s">
        <v>7</v>
      </c>
      <c r="C12" t="s">
        <v>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0A9C-AD63-48E3-B088-770D3021038D}">
  <dimension ref="A3:K35"/>
  <sheetViews>
    <sheetView tabSelected="1" workbookViewId="0">
      <selection activeCell="G6" sqref="G6"/>
    </sheetView>
  </sheetViews>
  <sheetFormatPr defaultColWidth="10.85546875" defaultRowHeight="15" x14ac:dyDescent="0.25"/>
  <cols>
    <col min="1" max="1" width="16.85546875" customWidth="1"/>
    <col min="7" max="7" width="22" bestFit="1" customWidth="1"/>
  </cols>
  <sheetData>
    <row r="3" spans="1:9" x14ac:dyDescent="0.25">
      <c r="A3" t="s">
        <v>49</v>
      </c>
      <c r="B3" t="s">
        <v>4</v>
      </c>
      <c r="C3" t="s">
        <v>5</v>
      </c>
      <c r="D3" s="6" t="s">
        <v>9</v>
      </c>
      <c r="E3" t="s">
        <v>6</v>
      </c>
      <c r="F3" t="s">
        <v>7</v>
      </c>
    </row>
    <row r="4" spans="1:9" x14ac:dyDescent="0.25">
      <c r="A4" t="s">
        <v>1</v>
      </c>
      <c r="B4" s="4">
        <v>1000</v>
      </c>
      <c r="C4" s="10">
        <v>3.2000000000000001E-2</v>
      </c>
      <c r="D4" s="9">
        <v>5.0000000000000001E-3</v>
      </c>
      <c r="E4" s="1">
        <v>0.5</v>
      </c>
      <c r="F4" s="5">
        <f>B4*C4*E4</f>
        <v>16</v>
      </c>
    </row>
    <row r="5" spans="1:9" x14ac:dyDescent="0.25">
      <c r="A5" t="s">
        <v>2</v>
      </c>
      <c r="B5" s="4">
        <v>3000</v>
      </c>
      <c r="C5" s="10">
        <v>0.02</v>
      </c>
      <c r="D5" s="3">
        <v>3.0000000000000001E-3</v>
      </c>
      <c r="E5" s="1">
        <v>0.2</v>
      </c>
      <c r="F5" s="5">
        <f t="shared" ref="F5:F6" si="0">B5*C5*E5</f>
        <v>12</v>
      </c>
    </row>
    <row r="6" spans="1:9" x14ac:dyDescent="0.25">
      <c r="A6" t="s">
        <v>3</v>
      </c>
      <c r="B6" s="4">
        <v>1000</v>
      </c>
      <c r="C6" s="10">
        <v>1.4999999999999999E-2</v>
      </c>
      <c r="D6" s="3">
        <v>6.0000000000000001E-3</v>
      </c>
      <c r="E6" s="1">
        <v>0.8</v>
      </c>
      <c r="F6" s="5">
        <f t="shared" si="0"/>
        <v>12</v>
      </c>
    </row>
    <row r="7" spans="1:9" x14ac:dyDescent="0.25">
      <c r="A7" t="s">
        <v>48</v>
      </c>
      <c r="B7" s="5">
        <f>SUM(B4:B6)</f>
        <v>5000</v>
      </c>
      <c r="F7" s="11">
        <f>SUM(F4:F6)</f>
        <v>40</v>
      </c>
    </row>
    <row r="11" spans="1:9" x14ac:dyDescent="0.25">
      <c r="A11" s="6" t="s">
        <v>29</v>
      </c>
      <c r="B11" t="s">
        <v>1</v>
      </c>
      <c r="C11" t="s">
        <v>2</v>
      </c>
      <c r="D11" t="s">
        <v>3</v>
      </c>
      <c r="E11" t="s">
        <v>58</v>
      </c>
      <c r="H11" s="14" t="s">
        <v>29</v>
      </c>
      <c r="I11" s="14" t="s">
        <v>46</v>
      </c>
    </row>
    <row r="12" spans="1:9" x14ac:dyDescent="0.25">
      <c r="A12" t="s">
        <v>1</v>
      </c>
      <c r="B12" s="5">
        <f>B4*D4*E4</f>
        <v>2.5</v>
      </c>
      <c r="C12">
        <v>0</v>
      </c>
      <c r="D12">
        <v>0</v>
      </c>
      <c r="E12" s="5">
        <f>SUM(B12:D12)</f>
        <v>2.5</v>
      </c>
      <c r="G12" t="s">
        <v>43</v>
      </c>
      <c r="H12" s="4">
        <f>SUM(sigma)</f>
        <v>9.1000000000000014</v>
      </c>
      <c r="I12" s="1">
        <v>1</v>
      </c>
    </row>
    <row r="13" spans="1:9" x14ac:dyDescent="0.25">
      <c r="A13" t="s">
        <v>2</v>
      </c>
      <c r="B13">
        <v>0</v>
      </c>
      <c r="C13" s="5">
        <f>B5*D5*E5</f>
        <v>1.8</v>
      </c>
      <c r="D13">
        <v>0</v>
      </c>
      <c r="E13" s="5">
        <f t="shared" ref="E13:E14" si="1">SUM(B13:D13)</f>
        <v>1.8</v>
      </c>
      <c r="G13" t="s">
        <v>59</v>
      </c>
      <c r="H13" s="5">
        <f>B30</f>
        <v>5.7035076926396799</v>
      </c>
      <c r="I13" s="2">
        <f>H13/$H$12</f>
        <v>0.62675908710326145</v>
      </c>
    </row>
    <row r="14" spans="1:9" x14ac:dyDescent="0.25">
      <c r="A14" t="s">
        <v>3</v>
      </c>
      <c r="B14">
        <v>0</v>
      </c>
      <c r="C14">
        <v>0</v>
      </c>
      <c r="D14" s="5">
        <f>B6*D6*E6</f>
        <v>4.8000000000000007</v>
      </c>
      <c r="E14" s="5">
        <f t="shared" si="1"/>
        <v>4.8000000000000007</v>
      </c>
      <c r="G14" t="s">
        <v>60</v>
      </c>
      <c r="H14" s="5">
        <f>H12-H13</f>
        <v>3.3964923073603215</v>
      </c>
      <c r="I14" s="2">
        <f>H14/$H$12</f>
        <v>0.37324091289673855</v>
      </c>
    </row>
    <row r="15" spans="1:9" x14ac:dyDescent="0.25">
      <c r="E15" s="5">
        <f>SUM(E12:E14)</f>
        <v>9.1000000000000014</v>
      </c>
    </row>
    <row r="16" spans="1:9" x14ac:dyDescent="0.25">
      <c r="A16" s="6" t="s">
        <v>30</v>
      </c>
      <c r="B16" t="s">
        <v>1</v>
      </c>
      <c r="C16" t="s">
        <v>2</v>
      </c>
      <c r="D16" t="s">
        <v>3</v>
      </c>
    </row>
    <row r="17" spans="1:11" x14ac:dyDescent="0.25">
      <c r="A17" t="s">
        <v>1</v>
      </c>
      <c r="B17" s="1">
        <v>1</v>
      </c>
      <c r="C17" s="1">
        <v>0</v>
      </c>
      <c r="D17" s="1">
        <v>0</v>
      </c>
    </row>
    <row r="18" spans="1:11" x14ac:dyDescent="0.25">
      <c r="A18" t="s">
        <v>2</v>
      </c>
      <c r="B18" s="1">
        <v>0</v>
      </c>
      <c r="C18" s="1">
        <v>1</v>
      </c>
      <c r="D18" s="1">
        <v>0</v>
      </c>
    </row>
    <row r="19" spans="1:11" x14ac:dyDescent="0.25">
      <c r="A19" t="s">
        <v>3</v>
      </c>
      <c r="B19" s="1">
        <v>0</v>
      </c>
      <c r="C19" s="1">
        <v>0</v>
      </c>
      <c r="D19" s="1">
        <v>1</v>
      </c>
    </row>
    <row r="21" spans="1:11" x14ac:dyDescent="0.25">
      <c r="A21" s="6" t="s">
        <v>31</v>
      </c>
      <c r="B21" t="s">
        <v>1</v>
      </c>
      <c r="C21" t="s">
        <v>2</v>
      </c>
      <c r="D21" t="s">
        <v>3</v>
      </c>
      <c r="G21" t="s">
        <v>65</v>
      </c>
    </row>
    <row r="22" spans="1:11" x14ac:dyDescent="0.25">
      <c r="A22" t="s">
        <v>1</v>
      </c>
      <c r="B22" cm="1">
        <f t="array" ref="B22:D24">MMULT(MMULT(sigma,rho),sigma)</f>
        <v>6.25</v>
      </c>
      <c r="C22">
        <v>0</v>
      </c>
      <c r="D22">
        <v>0</v>
      </c>
      <c r="G22" t="s">
        <v>1</v>
      </c>
      <c r="H22">
        <f>SUM(B22:D22)</f>
        <v>6.25</v>
      </c>
      <c r="I22" s="2">
        <f>H22/$B$29</f>
        <v>0.19213034122348596</v>
      </c>
    </row>
    <row r="23" spans="1:11" x14ac:dyDescent="0.25">
      <c r="A23" t="s">
        <v>2</v>
      </c>
      <c r="B23">
        <v>0</v>
      </c>
      <c r="C23">
        <v>3.24</v>
      </c>
      <c r="D23">
        <v>0</v>
      </c>
      <c r="G23" t="s">
        <v>2</v>
      </c>
      <c r="H23">
        <f>SUM(B23:D23)</f>
        <v>3.24</v>
      </c>
      <c r="I23" s="2">
        <f>H23/$B$29</f>
        <v>9.9600368890255128E-2</v>
      </c>
    </row>
    <row r="24" spans="1:11" x14ac:dyDescent="0.25">
      <c r="A24" t="s">
        <v>3</v>
      </c>
      <c r="B24">
        <v>0</v>
      </c>
      <c r="C24">
        <v>0</v>
      </c>
      <c r="D24">
        <v>23.040000000000006</v>
      </c>
      <c r="G24" t="s">
        <v>3</v>
      </c>
      <c r="H24">
        <f>SUM(B24:D24)</f>
        <v>23.040000000000006</v>
      </c>
      <c r="I24" s="2">
        <f>H24/$B$29</f>
        <v>0.70826928988625881</v>
      </c>
    </row>
    <row r="25" spans="1:11" x14ac:dyDescent="0.25">
      <c r="H25" s="12">
        <f>SUM(H22:H24)</f>
        <v>32.530000000000008</v>
      </c>
      <c r="I25" s="2">
        <f>SUM(I22:I24)</f>
        <v>0.99999999999999989</v>
      </c>
    </row>
    <row r="29" spans="1:11" x14ac:dyDescent="0.25">
      <c r="A29" t="s">
        <v>61</v>
      </c>
      <c r="B29">
        <f>SUM(_xlfn.ANCHORARRAY(B22))</f>
        <v>32.530000000000008</v>
      </c>
      <c r="H29" t="s">
        <v>64</v>
      </c>
      <c r="I29" t="s">
        <v>39</v>
      </c>
      <c r="J29" t="s">
        <v>41</v>
      </c>
      <c r="K29" t="s">
        <v>42</v>
      </c>
    </row>
    <row r="30" spans="1:11" x14ac:dyDescent="0.25">
      <c r="A30" t="s">
        <v>62</v>
      </c>
      <c r="B30" s="4">
        <f>SQRT(B29)</f>
        <v>5.7035076926396799</v>
      </c>
      <c r="C30" s="8" t="s">
        <v>66</v>
      </c>
      <c r="H30" s="1">
        <v>0.95</v>
      </c>
      <c r="I30" s="4">
        <f>NORMINV(H30,$F$7,$B$30)</f>
        <v>49.381435314583996</v>
      </c>
      <c r="J30" s="5">
        <f>$F$7</f>
        <v>40</v>
      </c>
      <c r="K30" s="5">
        <f>I30-J30</f>
        <v>9.3814353145839959</v>
      </c>
    </row>
    <row r="31" spans="1:11" x14ac:dyDescent="0.25">
      <c r="A31" t="s">
        <v>63</v>
      </c>
      <c r="B31" s="4">
        <f>NORMINV(95%,F7,B30)</f>
        <v>49.381435314583996</v>
      </c>
      <c r="H31" s="1">
        <v>0.96</v>
      </c>
      <c r="I31" s="4">
        <f t="shared" ref="I31:I34" si="2">NORMINV(H31,$F$7,$B$30)</f>
        <v>49.985051474783887</v>
      </c>
      <c r="J31" s="5">
        <f t="shared" ref="J31:J34" si="3">$F$7</f>
        <v>40</v>
      </c>
      <c r="K31" s="5">
        <f t="shared" ref="K31:K34" si="4">I31-J31</f>
        <v>9.9850514747838872</v>
      </c>
    </row>
    <row r="32" spans="1:11" x14ac:dyDescent="0.25">
      <c r="H32" s="1">
        <v>0.97</v>
      </c>
      <c r="I32" s="4">
        <f t="shared" si="2"/>
        <v>50.727120812358194</v>
      </c>
      <c r="J32" s="5">
        <f t="shared" si="3"/>
        <v>40</v>
      </c>
      <c r="K32" s="5">
        <f t="shared" si="4"/>
        <v>10.727120812358194</v>
      </c>
    </row>
    <row r="33" spans="8:11" x14ac:dyDescent="0.25">
      <c r="H33" s="1">
        <v>0.98</v>
      </c>
      <c r="I33" s="4">
        <f t="shared" si="2"/>
        <v>51.713572710538962</v>
      </c>
      <c r="J33" s="5">
        <f t="shared" si="3"/>
        <v>40</v>
      </c>
      <c r="K33" s="5">
        <f t="shared" si="4"/>
        <v>11.713572710538962</v>
      </c>
    </row>
    <row r="34" spans="8:11" x14ac:dyDescent="0.25">
      <c r="H34" s="1">
        <v>0.99</v>
      </c>
      <c r="I34" s="4">
        <f t="shared" si="2"/>
        <v>53.268342995347901</v>
      </c>
      <c r="J34" s="5">
        <f t="shared" si="3"/>
        <v>40</v>
      </c>
      <c r="K34" s="5">
        <f t="shared" si="4"/>
        <v>13.268342995347901</v>
      </c>
    </row>
    <row r="35" spans="8:11" x14ac:dyDescent="0.25">
      <c r="H35" s="13" t="s">
        <v>40</v>
      </c>
      <c r="I35" s="4" t="s">
        <v>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Expected Losses EL English</vt:lpstr>
      <vt:lpstr>Unexpected-Losses UL English</vt:lpstr>
      <vt:lpstr>Pertes Attendues EL Francais</vt:lpstr>
      <vt:lpstr>Pertes Inattendues UL Francais</vt:lpstr>
      <vt:lpstr>'Pertes Inattendues UL Francais'!rho</vt:lpstr>
      <vt:lpstr>rho</vt:lpstr>
      <vt:lpstr>'Pertes Inattendues UL Francais'!sigma</vt:lpstr>
      <vt:lpstr>sigma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Koch</dc:creator>
  <cp:lastModifiedBy>Andre Koch</cp:lastModifiedBy>
  <dcterms:created xsi:type="dcterms:W3CDTF">2020-04-11T12:12:05Z</dcterms:created>
  <dcterms:modified xsi:type="dcterms:W3CDTF">2021-06-23T14:51:14Z</dcterms:modified>
</cp:coreProperties>
</file>